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\masumasa\image\"/>
    </mc:Choice>
  </mc:AlternateContent>
  <xr:revisionPtr revIDLastSave="0" documentId="13_ncr:1_{1F624C81-2DA3-4C70-934B-F2924292CE15}" xr6:coauthVersionLast="47" xr6:coauthVersionMax="47" xr10:uidLastSave="{00000000-0000-0000-0000-000000000000}"/>
  <bookViews>
    <workbookView xWindow="-120" yWindow="-120" windowWidth="29040" windowHeight="15720" xr2:uid="{CCDCCB48-FFE4-4B90-A08B-56B838984AC5}"/>
  </bookViews>
  <sheets>
    <sheet name="MAIN" sheetId="1" r:id="rId1"/>
    <sheet name="syou" sheetId="2" r:id="rId2"/>
  </sheets>
  <definedNames>
    <definedName name="_xlnm.Print_Area" localSheetId="0">MAIN!$D$1:$AE$55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0" i="1" l="1"/>
  <c r="AE47" i="1" s="1"/>
  <c r="AE29" i="1"/>
  <c r="AE30" i="1" s="1"/>
  <c r="AE18" i="1"/>
  <c r="AE19" i="1" s="1"/>
  <c r="AE45" i="1"/>
  <c r="AE34" i="1"/>
  <c r="AE23" i="1"/>
  <c r="T40" i="1"/>
  <c r="R40" i="1"/>
  <c r="P40" i="1"/>
  <c r="N40" i="1"/>
  <c r="J40" i="1"/>
  <c r="H40" i="1"/>
  <c r="F40" i="1"/>
  <c r="T29" i="1"/>
  <c r="R29" i="1"/>
  <c r="P29" i="1"/>
  <c r="N29" i="1"/>
  <c r="J29" i="1"/>
  <c r="H29" i="1"/>
  <c r="F29" i="1"/>
  <c r="T18" i="1"/>
  <c r="R18" i="1"/>
  <c r="P18" i="1"/>
  <c r="N18" i="1"/>
  <c r="J18" i="1"/>
  <c r="H18" i="1"/>
  <c r="F18" i="1"/>
  <c r="F6" i="1"/>
  <c r="T6" i="1"/>
  <c r="R6" i="1"/>
  <c r="P6" i="1"/>
  <c r="N6" i="1"/>
  <c r="J6" i="1"/>
  <c r="H6" i="1"/>
  <c r="AE25" i="1" l="1"/>
  <c r="AE41" i="1"/>
  <c r="AE36" i="1"/>
  <c r="AE48" i="1"/>
  <c r="AE37" i="1"/>
  <c r="AE26" i="1"/>
  <c r="AD4" i="1"/>
  <c r="K43" i="1"/>
  <c r="K32" i="1"/>
  <c r="K21" i="1"/>
  <c r="K8" i="1"/>
  <c r="M11" i="1" l="1"/>
</calcChain>
</file>

<file path=xl/sharedStrings.xml><?xml version="1.0" encoding="utf-8"?>
<sst xmlns="http://schemas.openxmlformats.org/spreadsheetml/2006/main" count="141" uniqueCount="72">
  <si>
    <t>ふ り が な</t>
    <phoneticPr fontId="1"/>
  </si>
  <si>
    <t>お名前</t>
    <rPh sb="1" eb="3">
      <t>ナマエ</t>
    </rPh>
    <phoneticPr fontId="1"/>
  </si>
  <si>
    <t>総合計金額</t>
    <rPh sb="0" eb="5">
      <t>ソウゴウケイキンガク</t>
    </rPh>
    <phoneticPr fontId="1"/>
  </si>
  <si>
    <t>兵庫</t>
    <rPh sb="0" eb="2">
      <t>ヒョウゴ</t>
    </rPh>
    <phoneticPr fontId="1"/>
  </si>
  <si>
    <t>電話</t>
    <rPh sb="0" eb="2">
      <t>デンワ</t>
    </rPh>
    <phoneticPr fontId="1"/>
  </si>
  <si>
    <t>fax</t>
    <phoneticPr fontId="1"/>
  </si>
  <si>
    <t>円</t>
    <rPh sb="0" eb="1">
      <t>エン</t>
    </rPh>
    <phoneticPr fontId="1"/>
  </si>
  <si>
    <t>メールアドレス</t>
    <phoneticPr fontId="1"/>
  </si>
  <si>
    <t>ご依頼主様</t>
    <rPh sb="1" eb="5">
      <t>イライヌシサマ</t>
    </rPh>
    <phoneticPr fontId="1"/>
  </si>
  <si>
    <t>●必ずご記入ください。</t>
    <rPh sb="1" eb="2">
      <t>カナラ</t>
    </rPh>
    <rPh sb="4" eb="6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</si>
  <si>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</si>
  <si>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</si>
  <si>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</si>
  <si>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t>クロネコ配達希望日</t>
    </r>
    <r>
      <rPr>
        <sz val="6"/>
        <color theme="1"/>
        <rFont val="メイリオ"/>
        <family val="3"/>
        <charset val="128"/>
      </rPr>
      <t>(ご注文日から3日以降をご指定下さい)</t>
    </r>
    <rPh sb="4" eb="9">
      <t>ハイタツキボウビ</t>
    </rPh>
    <rPh sb="11" eb="14">
      <t>チュウモンビ</t>
    </rPh>
    <rPh sb="17" eb="18">
      <t>ヒ</t>
    </rPh>
    <rPh sb="18" eb="20">
      <t>イコウ</t>
    </rPh>
    <rPh sb="22" eb="24">
      <t>シテイ</t>
    </rPh>
    <rPh sb="24" eb="25">
      <t>クダ</t>
    </rPh>
    <phoneticPr fontId="1"/>
  </si>
  <si>
    <t>時間指定　　指定なし　午前中　12~14時　14~16時　16~18時　18~20時　20~21時</t>
    <rPh sb="0" eb="4">
      <t>ジカンシテイ</t>
    </rPh>
    <rPh sb="6" eb="8">
      <t>シテイ</t>
    </rPh>
    <rPh sb="11" eb="14">
      <t>ゴゼンチュウ</t>
    </rPh>
    <rPh sb="20" eb="21">
      <t>ジ</t>
    </rPh>
    <phoneticPr fontId="1"/>
  </si>
  <si>
    <t>商品番号</t>
    <rPh sb="0" eb="4">
      <t>ショウヒンバンゴウ</t>
    </rPh>
    <phoneticPr fontId="1"/>
  </si>
  <si>
    <t>商品名</t>
    <rPh sb="0" eb="3">
      <t>ショウヒンメイ</t>
    </rPh>
    <phoneticPr fontId="1"/>
  </si>
  <si>
    <t>合計金額</t>
    <rPh sb="0" eb="4">
      <t>ゴウケイキンガク</t>
    </rPh>
    <phoneticPr fontId="1"/>
  </si>
  <si>
    <t>の し</t>
    <phoneticPr fontId="1"/>
  </si>
  <si>
    <t>備 考</t>
    <rPh sb="0" eb="1">
      <t>ビ</t>
    </rPh>
    <rPh sb="2" eb="3">
      <t>コウ</t>
    </rPh>
    <phoneticPr fontId="1"/>
  </si>
  <si>
    <t>数 量</t>
    <rPh sb="0" eb="1">
      <t>スウ</t>
    </rPh>
    <rPh sb="2" eb="3">
      <t>リョウ</t>
    </rPh>
    <phoneticPr fontId="1"/>
  </si>
  <si>
    <t>単 価</t>
    <rPh sb="0" eb="1">
      <t>タン</t>
    </rPh>
    <rPh sb="2" eb="3">
      <t>アタイ</t>
    </rPh>
    <phoneticPr fontId="1"/>
  </si>
  <si>
    <t>区市郡</t>
    <rPh sb="1" eb="2">
      <t>シ</t>
    </rPh>
    <rPh sb="2" eb="3">
      <t>グン</t>
    </rPh>
    <phoneticPr fontId="1"/>
  </si>
  <si>
    <t>都 道</t>
    <phoneticPr fontId="1"/>
  </si>
  <si>
    <t>府 県</t>
    <rPh sb="0" eb="1">
      <t>フ</t>
    </rPh>
    <rPh sb="2" eb="3">
      <t>ケン</t>
    </rPh>
    <phoneticPr fontId="1"/>
  </si>
  <si>
    <t>●ご依頼主様とお届け先が同じ場合…請求書は同封致しますので郵便局にてお振込下さい。</t>
    <rPh sb="2" eb="6">
      <t>イライヌシサマ</t>
    </rPh>
    <rPh sb="8" eb="9">
      <t>トド</t>
    </rPh>
    <rPh sb="10" eb="11">
      <t>サキ</t>
    </rPh>
    <rPh sb="12" eb="13">
      <t>オナ</t>
    </rPh>
    <rPh sb="14" eb="16">
      <t>バアイ</t>
    </rPh>
    <rPh sb="17" eb="20">
      <t>セイキュウショ</t>
    </rPh>
    <rPh sb="21" eb="23">
      <t>ドウフウ</t>
    </rPh>
    <rPh sb="23" eb="24">
      <t>イタ</t>
    </rPh>
    <rPh sb="29" eb="32">
      <t>ユウビンキョク</t>
    </rPh>
    <rPh sb="35" eb="37">
      <t>フリコ</t>
    </rPh>
    <rPh sb="37" eb="38">
      <t>クダ</t>
    </rPh>
    <phoneticPr fontId="1"/>
  </si>
  <si>
    <t>●進物・贈答品の場合…………………商品配送後、請求書を送付致しますので郵便局・コンビニにてお振込下さい。</t>
    <rPh sb="1" eb="3">
      <t>シンモツ</t>
    </rPh>
    <rPh sb="4" eb="7">
      <t>ゾウトウヒン</t>
    </rPh>
    <rPh sb="8" eb="10">
      <t>バアイ</t>
    </rPh>
    <rPh sb="17" eb="19">
      <t>ショウヒン</t>
    </rPh>
    <rPh sb="19" eb="22">
      <t>ハイソウゴ</t>
    </rPh>
    <rPh sb="23" eb="26">
      <t>セイキュウショ</t>
    </rPh>
    <rPh sb="27" eb="29">
      <t>ソウフ</t>
    </rPh>
    <rPh sb="29" eb="30">
      <t>イタ</t>
    </rPh>
    <rPh sb="35" eb="38">
      <t>ユウビンキョク</t>
    </rPh>
    <rPh sb="46" eb="48">
      <t>フリコ</t>
    </rPh>
    <rPh sb="48" eb="49">
      <t>クダ</t>
    </rPh>
    <phoneticPr fontId="1"/>
  </si>
  <si>
    <r>
      <t>■お支払い方法…</t>
    </r>
    <r>
      <rPr>
        <sz val="9"/>
        <color theme="1"/>
        <rFont val="メイリオ"/>
        <family val="3"/>
        <charset val="128"/>
      </rPr>
      <t>代引きまたはコンビニ(振込用紙)ご指定下さい。</t>
    </r>
    <rPh sb="2" eb="4">
      <t>シハラ</t>
    </rPh>
    <rPh sb="5" eb="7">
      <t>ホウホウ</t>
    </rPh>
    <rPh sb="8" eb="10">
      <t>ダイビ</t>
    </rPh>
    <rPh sb="19" eb="23">
      <t>フリコミヨウシ</t>
    </rPh>
    <rPh sb="25" eb="28">
      <t>シテイクダ</t>
    </rPh>
    <phoneticPr fontId="1"/>
  </si>
  <si>
    <r>
      <t>■お届け先…</t>
    </r>
    <r>
      <rPr>
        <sz val="9"/>
        <color theme="1"/>
        <rFont val="メイリオ"/>
        <family val="3"/>
        <charset val="128"/>
      </rPr>
      <t>マンション・アパート名・部屋番号は必ずご記入下さい。</t>
    </r>
    <rPh sb="2" eb="3">
      <t>トド</t>
    </rPh>
    <rPh sb="4" eb="5">
      <t>サキ</t>
    </rPh>
    <rPh sb="16" eb="17">
      <t>ナ</t>
    </rPh>
    <rPh sb="18" eb="20">
      <t>ヘヤ</t>
    </rPh>
    <rPh sb="20" eb="22">
      <t>バンゴウ</t>
    </rPh>
    <rPh sb="23" eb="24">
      <t>カナラ</t>
    </rPh>
    <rPh sb="26" eb="28">
      <t>キニュウ</t>
    </rPh>
    <rPh sb="28" eb="29">
      <t>クダ</t>
    </rPh>
    <phoneticPr fontId="1"/>
  </si>
  <si>
    <t>※2週間以内にお振込下さい。</t>
    <rPh sb="2" eb="4">
      <t>シュウカン</t>
    </rPh>
    <rPh sb="4" eb="6">
      <t>イナイ</t>
    </rPh>
    <rPh sb="8" eb="10">
      <t>フリコ</t>
    </rPh>
    <rPh sb="10" eb="11">
      <t>クダ</t>
    </rPh>
    <phoneticPr fontId="1"/>
  </si>
  <si>
    <t>宅配お申込</t>
    <rPh sb="0" eb="2">
      <t>タクハイ</t>
    </rPh>
    <rPh sb="3" eb="5">
      <t>モウシコミ</t>
    </rPh>
    <phoneticPr fontId="1"/>
  </si>
  <si>
    <t>ＦＡＸ用紙</t>
    <rPh sb="3" eb="5">
      <t>ヨウシ</t>
    </rPh>
    <phoneticPr fontId="1"/>
  </si>
  <si>
    <t>ＦＡＸ　079-227-9141</t>
    <phoneticPr fontId="1"/>
  </si>
  <si>
    <t>お申込日</t>
    <rPh sb="1" eb="3">
      <t>モウシコ</t>
    </rPh>
    <rPh sb="3" eb="4">
      <t>ヒ</t>
    </rPh>
    <phoneticPr fontId="1"/>
  </si>
  <si>
    <t>===ＦＡＸ専用の回線です===</t>
    <rPh sb="6" eb="8">
      <t>センヨウ</t>
    </rPh>
    <rPh sb="9" eb="11">
      <t>カイセン</t>
    </rPh>
    <phoneticPr fontId="1"/>
  </si>
  <si>
    <t>無・お歳暮・粗品・無地</t>
    <rPh sb="0" eb="1">
      <t>ム</t>
    </rPh>
    <rPh sb="3" eb="5">
      <t>セイボ</t>
    </rPh>
    <rPh sb="6" eb="8">
      <t>ソシナ</t>
    </rPh>
    <rPh sb="9" eb="11">
      <t>ムジ</t>
    </rPh>
    <phoneticPr fontId="1"/>
  </si>
  <si>
    <t>●個人情報保護法に基づき個人情報を開示することはありません。●すべての牡蠣の消費期限は発送日を含め４日間です。</t>
    <phoneticPr fontId="1"/>
  </si>
  <si>
    <t>●ご注文の際、お問い合わせ等がございましたらtel.079-324-0258へご連絡下さいませ。(受付時間9:00～17:00)</t>
    <phoneticPr fontId="1"/>
  </si>
  <si>
    <t>●お届け先欄が足りない場合はコピーしてお使いください</t>
    <phoneticPr fontId="1"/>
  </si>
  <si>
    <t>●荷物の状況によりご希望の日にお届け出来ない事がありますので。早めにご連絡くださいませ。</t>
    <phoneticPr fontId="1"/>
  </si>
  <si>
    <t>〒671-1332</t>
    <phoneticPr fontId="1"/>
  </si>
  <si>
    <t>兵庫県たつの市御津町室津1034-33</t>
    <rPh sb="0" eb="3">
      <t>ヒョウゴケン</t>
    </rPh>
    <rPh sb="6" eb="7">
      <t>シ</t>
    </rPh>
    <rPh sb="7" eb="10">
      <t>ミツチョウ</t>
    </rPh>
    <rPh sb="10" eb="12">
      <t>ムロツ</t>
    </rPh>
    <phoneticPr fontId="1"/>
  </si>
  <si>
    <t>受付枚数</t>
    <rPh sb="0" eb="4">
      <t>ウケツケマイスウ</t>
    </rPh>
    <phoneticPr fontId="1"/>
  </si>
  <si>
    <t>届け先数</t>
    <rPh sb="0" eb="1">
      <t>トド</t>
    </rPh>
    <rPh sb="2" eb="4">
      <t>サキスウ</t>
    </rPh>
    <phoneticPr fontId="1"/>
  </si>
  <si>
    <t>A</t>
    <phoneticPr fontId="1"/>
  </si>
  <si>
    <t>たつの</t>
  </si>
  <si>
    <t>たつの</t>
    <phoneticPr fontId="1"/>
  </si>
  <si>
    <t>御津町室津1034-33</t>
    <rPh sb="0" eb="2">
      <t>ミツ</t>
    </rPh>
    <rPh sb="2" eb="3">
      <t>チョウ</t>
    </rPh>
    <rPh sb="3" eb="5">
      <t>ムロツ</t>
    </rPh>
    <phoneticPr fontId="1"/>
  </si>
  <si>
    <t>079-324-0258</t>
    <phoneticPr fontId="1"/>
  </si>
  <si>
    <t>079-227-9141</t>
    <phoneticPr fontId="1"/>
  </si>
  <si>
    <t>http://masumasa.com</t>
    <phoneticPr fontId="1"/>
  </si>
  <si>
    <t>御津町室津1034-33</t>
    <phoneticPr fontId="1"/>
  </si>
  <si>
    <t>有限会社　桝政</t>
    <rPh sb="0" eb="4">
      <t>ゆうげんがいしゃ</t>
    </rPh>
    <rPh sb="5" eb="6">
      <t>ます</t>
    </rPh>
    <rPh sb="6" eb="7">
      <t>まさ</t>
    </rPh>
    <phoneticPr fontId="1" type="Hiragana"/>
  </si>
  <si>
    <t>有限会社　桝政</t>
    <rPh sb="0" eb="4">
      <t>ゆうげんがいしゃ</t>
    </rPh>
    <rPh sb="5" eb="6">
      <t>ます</t>
    </rPh>
    <rPh sb="6" eb="7">
      <t>まさ</t>
    </rPh>
    <phoneticPr fontId="1" type="Hiragana" alignment="center"/>
  </si>
  <si>
    <t>➡</t>
    <phoneticPr fontId="1" type="Hiragana" alignment="center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</si>
  <si>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</si>
  <si>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</si>
  <si>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</si>
  <si>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</si>
  <si>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</si>
  <si>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牡蛎詰合せ</t>
    <rPh sb="0" eb="2">
      <t>カキ</t>
    </rPh>
    <rPh sb="2" eb="4">
      <t>ツメアワ</t>
    </rPh>
    <phoneticPr fontId="1"/>
  </si>
  <si>
    <t>海の宝函</t>
    <rPh sb="0" eb="1">
      <t>ウミ</t>
    </rPh>
    <rPh sb="2" eb="3">
      <t>タカラ</t>
    </rPh>
    <rPh sb="3" eb="4">
      <t>ハコ</t>
    </rPh>
    <phoneticPr fontId="1"/>
  </si>
  <si>
    <t>G</t>
    <phoneticPr fontId="1"/>
  </si>
  <si>
    <t>数量</t>
    <rPh sb="0" eb="2">
      <t>すうりょう</t>
    </rPh>
    <phoneticPr fontId="1" type="Hiragana" alignment="center"/>
  </si>
  <si>
    <t>ハイフォン
無しで入力</t>
    <rPh sb="6" eb="7">
      <t>な</t>
    </rPh>
    <rPh sb="9" eb="11">
      <t>にゅうりょく</t>
    </rPh>
    <phoneticPr fontId="1" type="Hiragana" alignment="center"/>
  </si>
  <si>
    <r>
      <t>郵便番号</t>
    </r>
    <r>
      <rPr>
        <b/>
        <sz val="12"/>
        <color rgb="FFFF0000"/>
        <rFont val="Segoe UI Symbol"/>
        <family val="2"/>
      </rPr>
      <t>👇</t>
    </r>
    <rPh sb="0" eb="4">
      <t>ゆうびんばんごう</t>
    </rPh>
    <phoneticPr fontId="1" type="Hiragana" alignment="center"/>
  </si>
  <si>
    <t>移動出来ます。</t>
    <rPh sb="0" eb="2">
      <t>いどう</t>
    </rPh>
    <rPh sb="2" eb="4">
      <t>でき</t>
    </rPh>
    <phoneticPr fontId="1" type="Hiragana" alignment="center"/>
  </si>
  <si>
    <r>
      <t>クリックして移動キーで</t>
    </r>
    <r>
      <rPr>
        <b/>
        <sz val="11"/>
        <color rgb="FFFF0000"/>
        <rFont val="Segoe UI Symbol"/>
        <family val="3"/>
      </rPr>
      <t>👇</t>
    </r>
    <rPh sb="6" eb="8">
      <t>いどう</t>
    </rPh>
    <phoneticPr fontId="1" type="Hiragana" alignment="center"/>
  </si>
  <si>
    <t>名前を入力すると自動でふりがな入ります</t>
    <rPh sb="0" eb="2">
      <t>なまえ</t>
    </rPh>
    <rPh sb="3" eb="5">
      <t>にゅうりょく</t>
    </rPh>
    <rPh sb="8" eb="10">
      <t>じどう</t>
    </rPh>
    <rPh sb="15" eb="16">
      <t>はい</t>
    </rPh>
    <phoneticPr fontId="1" type="Hiragana" alignment="center"/>
  </si>
  <si>
    <t>A</t>
    <phoneticPr fontId="1" type="Hiragana" alignment="center"/>
  </si>
  <si>
    <t>B</t>
    <phoneticPr fontId="1" type="Hiragana" alignment="center"/>
  </si>
  <si>
    <t>C</t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</si>
</sst>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0&quot;枚&quot;"/>
    <numFmt numFmtId="178" formatCode="0&quot;軒&quot;"/>
    <numFmt numFmtId="179" formatCode="0&quot;ｾｯﾄ&quot;"/>
  </numFmts>
  <fonts count="31" x14ac:knownFonts="1">
    <font>
      <sz val="14"/>
      <color theme="1"/>
      <name val="メイリオ"/>
      <family val="2"/>
      <charset val="128"/>
    </font>
    <font>
      <sz val="7"/>
      <name val="メイリオ"/>
      <family val="2"/>
      <charset val="128"/>
    </font>
    <font>
      <sz val="14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theme="1"/>
      <name val="メイリオ"/>
      <family val="2"/>
      <charset val="128"/>
    </font>
    <font>
      <sz val="6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sz val="8"/>
      <color theme="1"/>
      <name val="メイリオ"/>
      <family val="2"/>
      <charset val="128"/>
    </font>
    <font>
      <sz val="8"/>
      <color rgb="FF00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14"/>
      <color theme="1"/>
      <name val="ＤＦ中丸ゴシック体"/>
      <family val="3"/>
      <charset val="128"/>
    </font>
    <font>
      <b/>
      <sz val="18"/>
      <color theme="1"/>
      <name val="ＤＦ極太ゴシック体"/>
      <family val="3"/>
      <charset val="128"/>
    </font>
    <font>
      <sz val="33"/>
      <color theme="1"/>
      <name val="ＤＦＰ極太ゴシック体"/>
      <family val="3"/>
      <charset val="128"/>
    </font>
    <font>
      <sz val="14"/>
      <color theme="1"/>
      <name val="HG平成角ｺﾞｼｯｸ体W9"/>
      <family val="3"/>
      <charset val="128"/>
    </font>
    <font>
      <sz val="6"/>
      <color theme="1"/>
      <name val="メイリオ"/>
      <family val="2"/>
      <charset val="128"/>
    </font>
    <font>
      <b/>
      <sz val="16"/>
      <color theme="1"/>
      <name val="メイリオ"/>
      <family val="3"/>
      <charset val="128"/>
    </font>
    <font>
      <sz val="14"/>
      <color rgb="FFFF0000"/>
      <name val="メイリオ"/>
      <family val="3"/>
      <charset val="128"/>
    </font>
    <font>
      <b/>
      <i/>
      <sz val="14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color rgb="FFFF0000"/>
      <name val="メイリオ"/>
      <family val="2"/>
      <charset val="128"/>
    </font>
    <font>
      <b/>
      <sz val="12"/>
      <color rgb="FFFF0000"/>
      <name val="Segoe UI Symbol"/>
      <family val="2"/>
    </font>
    <font>
      <b/>
      <sz val="11"/>
      <color rgb="FFFF0000"/>
      <name val="Segoe UI Symbol"/>
      <family val="3"/>
    </font>
    <font>
      <b/>
      <sz val="10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quotePrefix="1">
      <alignment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29" xfId="0" applyFont="1" applyBorder="1" applyAlignment="1">
      <alignment vertical="center" textRotation="255"/>
    </xf>
    <xf numFmtId="0" fontId="4" fillId="0" borderId="32" xfId="0" applyFont="1" applyBorder="1" applyAlignment="1">
      <alignment vertical="center" textRotation="255"/>
    </xf>
    <xf numFmtId="0" fontId="4" fillId="0" borderId="33" xfId="0" applyFont="1" applyBorder="1">
      <alignment vertical="center"/>
    </xf>
    <xf numFmtId="0" fontId="4" fillId="0" borderId="33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4" fillId="0" borderId="33" xfId="0" applyFont="1" applyBorder="1" applyProtection="1">
      <alignment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top"/>
    </xf>
    <xf numFmtId="0" fontId="15" fillId="0" borderId="1" xfId="0" applyFont="1" applyBorder="1">
      <alignment vertical="center"/>
    </xf>
    <xf numFmtId="0" fontId="23" fillId="0" borderId="0" xfId="0" applyFont="1" applyAlignment="1">
      <alignment horizontal="right" vertical="center"/>
    </xf>
    <xf numFmtId="38" fontId="14" fillId="0" borderId="31" xfId="1" applyFont="1" applyBorder="1" applyAlignment="1" applyProtection="1">
      <alignment horizontal="center" vertical="center"/>
    </xf>
    <xf numFmtId="38" fontId="14" fillId="0" borderId="26" xfId="1" applyFont="1" applyBorder="1" applyAlignment="1" applyProtection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4" fillId="2" borderId="44" xfId="0" applyFont="1" applyFill="1" applyBorder="1" applyAlignment="1" applyProtection="1">
      <alignment horizontal="center" vertical="center"/>
      <protection locked="0"/>
    </xf>
    <xf numFmtId="0" fontId="27" fillId="2" borderId="49" xfId="0" applyFont="1" applyFill="1" applyBorder="1" applyAlignment="1">
      <alignment horizontal="center" vertical="center"/>
    </xf>
    <xf numFmtId="0" fontId="0" fillId="2" borderId="51" xfId="0" applyFill="1" applyBorder="1">
      <alignment vertical="center"/>
    </xf>
    <xf numFmtId="0" fontId="0" fillId="2" borderId="52" xfId="0" applyFill="1" applyBorder="1">
      <alignment vertical="center"/>
    </xf>
    <xf numFmtId="0" fontId="0" fillId="2" borderId="29" xfId="0" applyFill="1" applyBorder="1">
      <alignment vertical="center"/>
    </xf>
    <xf numFmtId="0" fontId="25" fillId="2" borderId="15" xfId="0" applyFont="1" applyFill="1" applyBorder="1">
      <alignment vertical="center"/>
    </xf>
    <xf numFmtId="0" fontId="30" fillId="2" borderId="48" xfId="0" applyFont="1" applyFill="1" applyBorder="1" applyAlignment="1">
      <alignment horizontal="center" vertical="center" wrapText="1"/>
    </xf>
    <xf numFmtId="0" fontId="30" fillId="2" borderId="50" xfId="0" applyFont="1" applyFill="1" applyBorder="1" applyAlignment="1">
      <alignment horizontal="center" vertical="center" wrapText="1"/>
    </xf>
    <xf numFmtId="0" fontId="30" fillId="2" borderId="49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7" fontId="15" fillId="0" borderId="42" xfId="0" applyNumberFormat="1" applyFont="1" applyBorder="1" applyAlignment="1" applyProtection="1">
      <alignment horizontal="center" vertical="center"/>
      <protection locked="0"/>
    </xf>
    <xf numFmtId="177" fontId="15" fillId="0" borderId="43" xfId="0" applyNumberFormat="1" applyFont="1" applyBorder="1" applyAlignment="1" applyProtection="1">
      <alignment horizontal="center" vertical="center"/>
      <protection locked="0"/>
    </xf>
    <xf numFmtId="178" fontId="15" fillId="0" borderId="42" xfId="0" applyNumberFormat="1" applyFont="1" applyBorder="1" applyAlignment="1" applyProtection="1">
      <alignment horizontal="center" vertical="center"/>
      <protection locked="0"/>
    </xf>
    <xf numFmtId="178" fontId="15" fillId="0" borderId="4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top"/>
    </xf>
    <xf numFmtId="0" fontId="5" fillId="0" borderId="33" xfId="0" applyFont="1" applyBorder="1" applyAlignment="1">
      <alignment horizontal="left" vertical="center"/>
    </xf>
    <xf numFmtId="0" fontId="14" fillId="0" borderId="33" xfId="0" applyFont="1" applyBorder="1" applyAlignment="1" applyProtection="1">
      <alignment horizontal="right" vertical="center"/>
      <protection locked="0"/>
    </xf>
    <xf numFmtId="0" fontId="6" fillId="0" borderId="30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/>
    </xf>
    <xf numFmtId="179" fontId="14" fillId="0" borderId="26" xfId="0" applyNumberFormat="1" applyFont="1" applyBorder="1" applyAlignment="1">
      <alignment horizontal="center" vertical="center"/>
    </xf>
    <xf numFmtId="0" fontId="14" fillId="0" borderId="0" xfId="0" applyFont="1" applyAlignment="1" applyProtection="1">
      <alignment horizontal="right" vertical="center" indent="1"/>
      <protection locked="0"/>
    </xf>
    <xf numFmtId="0" fontId="14" fillId="0" borderId="11" xfId="0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34" xfId="0" applyFont="1" applyBorder="1" applyAlignment="1">
      <alignment horizontal="left" vertical="center" indent="1"/>
    </xf>
    <xf numFmtId="0" fontId="3" fillId="0" borderId="35" xfId="0" applyFont="1" applyBorder="1" applyAlignment="1">
      <alignment horizontal="left" vertical="center" indent="1"/>
    </xf>
    <xf numFmtId="0" fontId="7" fillId="0" borderId="35" xfId="0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14" fillId="0" borderId="3" xfId="0" applyFont="1" applyBorder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3" fillId="0" borderId="12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13" fillId="0" borderId="0" xfId="0" applyFont="1" applyAlignment="1" applyProtection="1">
      <alignment horizontal="center" vertical="center" textRotation="255"/>
      <protection locked="0"/>
    </xf>
    <xf numFmtId="0" fontId="13" fillId="0" borderId="7" xfId="0" applyFont="1" applyBorder="1" applyAlignment="1" applyProtection="1">
      <alignment horizontal="center" vertical="center" textRotation="255"/>
      <protection locked="0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15" fillId="0" borderId="35" xfId="0" applyNumberFormat="1" applyFont="1" applyBorder="1" applyAlignment="1">
      <alignment horizontal="left" vertical="center"/>
    </xf>
    <xf numFmtId="0" fontId="3" fillId="0" borderId="35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right" vertical="center" indent="1"/>
      <protection locked="0"/>
    </xf>
    <xf numFmtId="0" fontId="15" fillId="0" borderId="7" xfId="0" applyFont="1" applyBorder="1" applyAlignment="1" applyProtection="1">
      <alignment horizontal="right" vertical="center" indent="1"/>
      <protection locked="0"/>
    </xf>
    <xf numFmtId="0" fontId="15" fillId="0" borderId="23" xfId="0" quotePrefix="1" applyFont="1" applyBorder="1" applyAlignment="1" applyProtection="1">
      <alignment horizontal="left" vertical="center" indent="1"/>
      <protection locked="0"/>
    </xf>
    <xf numFmtId="0" fontId="15" fillId="0" borderId="25" xfId="0" quotePrefix="1" applyFont="1" applyBorder="1" applyAlignment="1" applyProtection="1">
      <alignment horizontal="left" vertical="center" indent="1"/>
      <protection locked="0"/>
    </xf>
    <xf numFmtId="0" fontId="15" fillId="0" borderId="10" xfId="0" applyFont="1" applyBorder="1" applyAlignment="1" applyProtection="1">
      <alignment horizontal="left" vertical="center" indent="1"/>
      <protection locked="0"/>
    </xf>
    <xf numFmtId="0" fontId="15" fillId="0" borderId="20" xfId="0" applyFont="1" applyBorder="1" applyAlignment="1" applyProtection="1">
      <alignment horizontal="left" vertical="center" indent="1"/>
      <protection locked="0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7" fillId="0" borderId="1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16" fillId="0" borderId="7" xfId="0" applyFont="1" applyBorder="1" applyAlignment="1">
      <alignment horizontal="center" vertical="center"/>
    </xf>
    <xf numFmtId="0" fontId="26" fillId="2" borderId="48" xfId="0" applyFont="1" applyFill="1" applyBorder="1" applyAlignment="1">
      <alignment horizontal="center" vertical="center" wrapText="1"/>
    </xf>
    <xf numFmtId="0" fontId="26" fillId="2" borderId="50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vertical="center"/>
    </xf>
    <xf numFmtId="0" fontId="25" fillId="2" borderId="53" xfId="0" applyFont="1" applyFill="1" applyBorder="1" applyAlignment="1">
      <alignment horizontal="left" vertical="center"/>
    </xf>
    <xf numFmtId="0" fontId="8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2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left" vertical="center" indent="1"/>
      <protection locked="0"/>
    </xf>
    <xf numFmtId="0" fontId="15" fillId="0" borderId="19" xfId="0" applyFont="1" applyBorder="1" applyAlignment="1" applyProtection="1">
      <alignment horizontal="left" vertical="center" indent="1"/>
      <protection locked="0"/>
    </xf>
    <xf numFmtId="0" fontId="15" fillId="0" borderId="7" xfId="0" applyFont="1" applyBorder="1" applyAlignment="1" applyProtection="1">
      <alignment horizontal="left" vertical="center" indent="1"/>
      <protection locked="0"/>
    </xf>
    <xf numFmtId="0" fontId="15" fillId="0" borderId="18" xfId="0" applyFont="1" applyBorder="1" applyAlignment="1" applyProtection="1">
      <alignment horizontal="left" vertical="center" indent="1"/>
      <protection locked="0"/>
    </xf>
    <xf numFmtId="0" fontId="24" fillId="2" borderId="48" xfId="0" applyFont="1" applyFill="1" applyBorder="1" applyAlignment="1" applyProtection="1">
      <alignment horizontal="center" vertical="center"/>
      <protection locked="0"/>
    </xf>
    <xf numFmtId="0" fontId="24" fillId="2" borderId="49" xfId="0" applyFont="1" applyFill="1" applyBorder="1" applyAlignment="1" applyProtection="1">
      <alignment horizontal="center" vertical="center"/>
      <protection locked="0"/>
    </xf>
    <xf numFmtId="38" fontId="15" fillId="0" borderId="23" xfId="1" applyFont="1" applyBorder="1" applyAlignment="1" applyProtection="1">
      <alignment horizontal="right" vertical="center"/>
    </xf>
    <xf numFmtId="0" fontId="14" fillId="0" borderId="28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5</xdr:row>
      <xdr:rowOff>152400</xdr:rowOff>
    </xdr:from>
    <xdr:to>
      <xdr:col>11</xdr:col>
      <xdr:colOff>247650</xdr:colOff>
      <xdr:row>5</xdr:row>
      <xdr:rowOff>161925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60287AA-0E27-460D-E97C-2F1DE39EEBC4}"/>
            </a:ext>
          </a:extLst>
        </xdr:cNvPr>
        <xdr:cNvCxnSpPr/>
      </xdr:nvCxnSpPr>
      <xdr:spPr>
        <a:xfrm>
          <a:off x="1647825" y="723900"/>
          <a:ext cx="161925" cy="9525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17</xdr:row>
      <xdr:rowOff>152400</xdr:rowOff>
    </xdr:from>
    <xdr:to>
      <xdr:col>11</xdr:col>
      <xdr:colOff>247650</xdr:colOff>
      <xdr:row>17</xdr:row>
      <xdr:rowOff>161925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531F7CC-26F4-4398-97FD-F7AA40A31514}"/>
            </a:ext>
          </a:extLst>
        </xdr:cNvPr>
        <xdr:cNvCxnSpPr/>
      </xdr:nvCxnSpPr>
      <xdr:spPr>
        <a:xfrm>
          <a:off x="1419225" y="800100"/>
          <a:ext cx="161925" cy="9525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233366</xdr:colOff>
      <xdr:row>25</xdr:row>
      <xdr:rowOff>19051</xdr:rowOff>
    </xdr:from>
    <xdr:to>
      <xdr:col>15</xdr:col>
      <xdr:colOff>79375</xdr:colOff>
      <xdr:row>25</xdr:row>
      <xdr:rowOff>206375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E5F28415-EDA8-1920-A128-B4933CE394D9}"/>
            </a:ext>
          </a:extLst>
        </xdr:cNvPr>
        <xdr:cNvSpPr/>
      </xdr:nvSpPr>
      <xdr:spPr>
        <a:xfrm>
          <a:off x="1558929" y="5083176"/>
          <a:ext cx="449259" cy="187324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11</xdr:col>
      <xdr:colOff>85725</xdr:colOff>
      <xdr:row>5</xdr:row>
      <xdr:rowOff>152400</xdr:rowOff>
    </xdr:from>
    <xdr:to>
      <xdr:col>11</xdr:col>
      <xdr:colOff>247650</xdr:colOff>
      <xdr:row>5</xdr:row>
      <xdr:rowOff>161925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76BE46A2-9A97-4961-9DB9-05AFEFC1F877}"/>
            </a:ext>
          </a:extLst>
        </xdr:cNvPr>
        <xdr:cNvCxnSpPr/>
      </xdr:nvCxnSpPr>
      <xdr:spPr>
        <a:xfrm>
          <a:off x="1411288" y="3621088"/>
          <a:ext cx="161925" cy="9525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</xdr:row>
      <xdr:rowOff>254001</xdr:rowOff>
    </xdr:from>
    <xdr:to>
      <xdr:col>25</xdr:col>
      <xdr:colOff>1</xdr:colOff>
      <xdr:row>6</xdr:row>
      <xdr:rowOff>182564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BD0FF99-C0DB-5368-D6A5-4F225441FC07}"/>
            </a:ext>
          </a:extLst>
        </xdr:cNvPr>
        <xdr:cNvSpPr/>
      </xdr:nvSpPr>
      <xdr:spPr>
        <a:xfrm>
          <a:off x="3913188" y="904876"/>
          <a:ext cx="198438" cy="214313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28</xdr:col>
      <xdr:colOff>48862</xdr:colOff>
      <xdr:row>5</xdr:row>
      <xdr:rowOff>199672</xdr:rowOff>
    </xdr:from>
    <xdr:to>
      <xdr:col>28</xdr:col>
      <xdr:colOff>247300</xdr:colOff>
      <xdr:row>6</xdr:row>
      <xdr:rowOff>128235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1A9917DB-20D1-4032-B265-AD96E44B1437}"/>
            </a:ext>
          </a:extLst>
        </xdr:cNvPr>
        <xdr:cNvSpPr/>
      </xdr:nvSpPr>
      <xdr:spPr>
        <a:xfrm>
          <a:off x="8969232" y="1218433"/>
          <a:ext cx="198438" cy="22673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24</xdr:col>
      <xdr:colOff>11103</xdr:colOff>
      <xdr:row>18</xdr:row>
      <xdr:rowOff>19059</xdr:rowOff>
    </xdr:from>
    <xdr:to>
      <xdr:col>24</xdr:col>
      <xdr:colOff>209541</xdr:colOff>
      <xdr:row>18</xdr:row>
      <xdr:rowOff>233372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3CEE17AE-D7CD-4D40-91BA-AB5E01FFE73B}"/>
            </a:ext>
          </a:extLst>
        </xdr:cNvPr>
        <xdr:cNvSpPr/>
      </xdr:nvSpPr>
      <xdr:spPr>
        <a:xfrm>
          <a:off x="4051291" y="4035434"/>
          <a:ext cx="198438" cy="214313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28</xdr:col>
      <xdr:colOff>44437</xdr:colOff>
      <xdr:row>17</xdr:row>
      <xdr:rowOff>155218</xdr:rowOff>
    </xdr:from>
    <xdr:to>
      <xdr:col>28</xdr:col>
      <xdr:colOff>242875</xdr:colOff>
      <xdr:row>18</xdr:row>
      <xdr:rowOff>83781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C4176432-B303-495C-90B6-F76843113532}"/>
            </a:ext>
          </a:extLst>
        </xdr:cNvPr>
        <xdr:cNvSpPr/>
      </xdr:nvSpPr>
      <xdr:spPr>
        <a:xfrm>
          <a:off x="9155307" y="3907240"/>
          <a:ext cx="198438" cy="21845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30</xdr:col>
      <xdr:colOff>142875</xdr:colOff>
      <xdr:row>0</xdr:row>
      <xdr:rowOff>150809</xdr:rowOff>
    </xdr:from>
    <xdr:to>
      <xdr:col>30</xdr:col>
      <xdr:colOff>698502</xdr:colOff>
      <xdr:row>2</xdr:row>
      <xdr:rowOff>119062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7904CBA4-D8AE-1613-F158-6BA2B9CD4610}"/>
            </a:ext>
          </a:extLst>
        </xdr:cNvPr>
        <xdr:cNvSpPr/>
      </xdr:nvSpPr>
      <xdr:spPr>
        <a:xfrm rot="16200000">
          <a:off x="6453188" y="103184"/>
          <a:ext cx="460378" cy="555627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85725</xdr:colOff>
      <xdr:row>28</xdr:row>
      <xdr:rowOff>152400</xdr:rowOff>
    </xdr:from>
    <xdr:to>
      <xdr:col>11</xdr:col>
      <xdr:colOff>247650</xdr:colOff>
      <xdr:row>28</xdr:row>
      <xdr:rowOff>161925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20F803C2-780F-4133-BCC6-B5F7AB1DDCD7}"/>
            </a:ext>
          </a:extLst>
        </xdr:cNvPr>
        <xdr:cNvCxnSpPr/>
      </xdr:nvCxnSpPr>
      <xdr:spPr>
        <a:xfrm>
          <a:off x="1411288" y="3930650"/>
          <a:ext cx="161925" cy="9525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233366</xdr:colOff>
      <xdr:row>36</xdr:row>
      <xdr:rowOff>19051</xdr:rowOff>
    </xdr:from>
    <xdr:to>
      <xdr:col>15</xdr:col>
      <xdr:colOff>79375</xdr:colOff>
      <xdr:row>36</xdr:row>
      <xdr:rowOff>206375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A2BB3016-A7AD-49EA-ADAF-9367A25EC8C3}"/>
            </a:ext>
          </a:extLst>
        </xdr:cNvPr>
        <xdr:cNvSpPr/>
      </xdr:nvSpPr>
      <xdr:spPr>
        <a:xfrm>
          <a:off x="1558929" y="5297489"/>
          <a:ext cx="449259" cy="187324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24</xdr:col>
      <xdr:colOff>11103</xdr:colOff>
      <xdr:row>29</xdr:row>
      <xdr:rowOff>19059</xdr:rowOff>
    </xdr:from>
    <xdr:to>
      <xdr:col>24</xdr:col>
      <xdr:colOff>209541</xdr:colOff>
      <xdr:row>29</xdr:row>
      <xdr:rowOff>233372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143D6A0E-5E41-4BD3-9D33-4F7354A662E6}"/>
            </a:ext>
          </a:extLst>
        </xdr:cNvPr>
        <xdr:cNvSpPr/>
      </xdr:nvSpPr>
      <xdr:spPr>
        <a:xfrm>
          <a:off x="3781416" y="4083059"/>
          <a:ext cx="198438" cy="214313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28</xdr:col>
      <xdr:colOff>44437</xdr:colOff>
      <xdr:row>28</xdr:row>
      <xdr:rowOff>155218</xdr:rowOff>
    </xdr:from>
    <xdr:to>
      <xdr:col>28</xdr:col>
      <xdr:colOff>242875</xdr:colOff>
      <xdr:row>29</xdr:row>
      <xdr:rowOff>83781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BA95D4A6-ABB9-4D53-8904-018FE9F40695}"/>
            </a:ext>
          </a:extLst>
        </xdr:cNvPr>
        <xdr:cNvSpPr/>
      </xdr:nvSpPr>
      <xdr:spPr>
        <a:xfrm>
          <a:off x="9155307" y="5803957"/>
          <a:ext cx="198438" cy="21845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11</xdr:col>
      <xdr:colOff>85725</xdr:colOff>
      <xdr:row>39</xdr:row>
      <xdr:rowOff>152400</xdr:rowOff>
    </xdr:from>
    <xdr:to>
      <xdr:col>11</xdr:col>
      <xdr:colOff>247650</xdr:colOff>
      <xdr:row>39</xdr:row>
      <xdr:rowOff>161925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6A1051F8-1355-4DFF-BE3A-F2589DB5D7E0}"/>
            </a:ext>
          </a:extLst>
        </xdr:cNvPr>
        <xdr:cNvCxnSpPr/>
      </xdr:nvCxnSpPr>
      <xdr:spPr>
        <a:xfrm>
          <a:off x="1411288" y="3930650"/>
          <a:ext cx="161925" cy="9525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233366</xdr:colOff>
      <xdr:row>47</xdr:row>
      <xdr:rowOff>19051</xdr:rowOff>
    </xdr:from>
    <xdr:to>
      <xdr:col>15</xdr:col>
      <xdr:colOff>79375</xdr:colOff>
      <xdr:row>47</xdr:row>
      <xdr:rowOff>206375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A4AB060A-25A2-4363-94B8-7236F61ECE9C}"/>
            </a:ext>
          </a:extLst>
        </xdr:cNvPr>
        <xdr:cNvSpPr/>
      </xdr:nvSpPr>
      <xdr:spPr>
        <a:xfrm>
          <a:off x="1558929" y="5297489"/>
          <a:ext cx="449259" cy="187324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24</xdr:col>
      <xdr:colOff>11103</xdr:colOff>
      <xdr:row>40</xdr:row>
      <xdr:rowOff>19059</xdr:rowOff>
    </xdr:from>
    <xdr:to>
      <xdr:col>24</xdr:col>
      <xdr:colOff>209541</xdr:colOff>
      <xdr:row>40</xdr:row>
      <xdr:rowOff>233372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1F5B84B8-6AB3-44C5-B0B9-8C8CB14F38E9}"/>
            </a:ext>
          </a:extLst>
        </xdr:cNvPr>
        <xdr:cNvSpPr/>
      </xdr:nvSpPr>
      <xdr:spPr>
        <a:xfrm>
          <a:off x="3781416" y="4083059"/>
          <a:ext cx="198438" cy="214313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28</xdr:col>
      <xdr:colOff>44437</xdr:colOff>
      <xdr:row>39</xdr:row>
      <xdr:rowOff>155218</xdr:rowOff>
    </xdr:from>
    <xdr:to>
      <xdr:col>28</xdr:col>
      <xdr:colOff>242875</xdr:colOff>
      <xdr:row>40</xdr:row>
      <xdr:rowOff>83781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4012EA25-D3F6-4094-A813-31D0CEC1B36C}"/>
            </a:ext>
          </a:extLst>
        </xdr:cNvPr>
        <xdr:cNvSpPr/>
      </xdr:nvSpPr>
      <xdr:spPr>
        <a:xfrm>
          <a:off x="9155307" y="7700675"/>
          <a:ext cx="198438" cy="21845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30</xdr:col>
      <xdr:colOff>234954</xdr:colOff>
      <xdr:row>19</xdr:row>
      <xdr:rowOff>20639</xdr:rowOff>
    </xdr:from>
    <xdr:to>
      <xdr:col>30</xdr:col>
      <xdr:colOff>555625</xdr:colOff>
      <xdr:row>19</xdr:row>
      <xdr:rowOff>190500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8C3CA519-DACE-4225-A70E-CF87B6940473}"/>
            </a:ext>
          </a:extLst>
        </xdr:cNvPr>
        <xdr:cNvSpPr/>
      </xdr:nvSpPr>
      <xdr:spPr>
        <a:xfrm>
          <a:off x="6592892" y="4362452"/>
          <a:ext cx="320671" cy="169861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30</xdr:col>
      <xdr:colOff>234954</xdr:colOff>
      <xdr:row>30</xdr:row>
      <xdr:rowOff>20639</xdr:rowOff>
    </xdr:from>
    <xdr:to>
      <xdr:col>30</xdr:col>
      <xdr:colOff>555625</xdr:colOff>
      <xdr:row>30</xdr:row>
      <xdr:rowOff>190500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85E3CA23-FA61-4DB8-9901-B2C756EA7200}"/>
            </a:ext>
          </a:extLst>
        </xdr:cNvPr>
        <xdr:cNvSpPr/>
      </xdr:nvSpPr>
      <xdr:spPr>
        <a:xfrm>
          <a:off x="6592892" y="4362452"/>
          <a:ext cx="320671" cy="169861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234954</xdr:colOff>
      <xdr:row>41</xdr:row>
      <xdr:rowOff>20639</xdr:rowOff>
    </xdr:from>
    <xdr:to>
      <xdr:col>30</xdr:col>
      <xdr:colOff>555625</xdr:colOff>
      <xdr:row>41</xdr:row>
      <xdr:rowOff>190500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BA36C550-6950-470A-9E0C-A7F02BB6B909}"/>
            </a:ext>
          </a:extLst>
        </xdr:cNvPr>
        <xdr:cNvSpPr/>
      </xdr:nvSpPr>
      <xdr:spPr>
        <a:xfrm>
          <a:off x="6592892" y="4362452"/>
          <a:ext cx="320671" cy="169861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22</xdr:col>
      <xdr:colOff>87313</xdr:colOff>
      <xdr:row>53</xdr:row>
      <xdr:rowOff>23813</xdr:rowOff>
    </xdr:from>
    <xdr:to>
      <xdr:col>27</xdr:col>
      <xdr:colOff>269875</xdr:colOff>
      <xdr:row>54</xdr:row>
      <xdr:rowOff>396875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6FD91D6E-A99D-9D94-EFEB-5F2F1B543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3126" y="10072688"/>
          <a:ext cx="1960562" cy="603250"/>
        </a:xfrm>
        <a:prstGeom prst="rect">
          <a:avLst/>
        </a:prstGeom>
      </xdr:spPr>
    </xdr:pic>
    <xdr:clientData/>
  </xdr:twoCellAnchor>
  <xdr:twoCellAnchor>
    <xdr:from>
      <xdr:col>30</xdr:col>
      <xdr:colOff>234954</xdr:colOff>
      <xdr:row>30</xdr:row>
      <xdr:rowOff>20639</xdr:rowOff>
    </xdr:from>
    <xdr:to>
      <xdr:col>30</xdr:col>
      <xdr:colOff>555625</xdr:colOff>
      <xdr:row>30</xdr:row>
      <xdr:rowOff>190500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A2504E5B-33BD-4126-BBBD-9082BB6588D8}"/>
            </a:ext>
          </a:extLst>
        </xdr:cNvPr>
        <xdr:cNvSpPr/>
      </xdr:nvSpPr>
      <xdr:spPr>
        <a:xfrm>
          <a:off x="6862767" y="4314827"/>
          <a:ext cx="320671" cy="169861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28</xdr:col>
      <xdr:colOff>173935</xdr:colOff>
      <xdr:row>54</xdr:row>
      <xdr:rowOff>207066</xdr:rowOff>
    </xdr:from>
    <xdr:to>
      <xdr:col>30</xdr:col>
      <xdr:colOff>687456</xdr:colOff>
      <xdr:row>55</xdr:row>
      <xdr:rowOff>14633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130FF85-1A84-1960-864F-707048B88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4805" y="10469218"/>
          <a:ext cx="1606826" cy="254827"/>
        </a:xfrm>
        <a:prstGeom prst="rect">
          <a:avLst/>
        </a:prstGeom>
      </xdr:spPr>
    </xdr:pic>
    <xdr:clientData/>
  </xdr:twoCellAnchor>
  <xdr:twoCellAnchor>
    <xdr:from>
      <xdr:col>11</xdr:col>
      <xdr:colOff>85725</xdr:colOff>
      <xdr:row>17</xdr:row>
      <xdr:rowOff>152400</xdr:rowOff>
    </xdr:from>
    <xdr:to>
      <xdr:col>11</xdr:col>
      <xdr:colOff>247650</xdr:colOff>
      <xdr:row>17</xdr:row>
      <xdr:rowOff>161925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0EAC473-2C28-474A-A225-2ABF17F62620}"/>
            </a:ext>
          </a:extLst>
        </xdr:cNvPr>
        <xdr:cNvCxnSpPr/>
      </xdr:nvCxnSpPr>
      <xdr:spPr>
        <a:xfrm>
          <a:off x="6579290" y="1171161"/>
          <a:ext cx="161925" cy="9525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17</xdr:row>
      <xdr:rowOff>152400</xdr:rowOff>
    </xdr:from>
    <xdr:to>
      <xdr:col>11</xdr:col>
      <xdr:colOff>247650</xdr:colOff>
      <xdr:row>17</xdr:row>
      <xdr:rowOff>161925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928C764-4C1F-4AD9-80EE-37064FBD9416}"/>
            </a:ext>
          </a:extLst>
        </xdr:cNvPr>
        <xdr:cNvCxnSpPr/>
      </xdr:nvCxnSpPr>
      <xdr:spPr>
        <a:xfrm>
          <a:off x="6579290" y="1171161"/>
          <a:ext cx="161925" cy="9525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28</xdr:row>
      <xdr:rowOff>152400</xdr:rowOff>
    </xdr:from>
    <xdr:to>
      <xdr:col>11</xdr:col>
      <xdr:colOff>247650</xdr:colOff>
      <xdr:row>28</xdr:row>
      <xdr:rowOff>161925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2A8F2AB-9E60-4B96-9AB7-76C771CCC81A}"/>
            </a:ext>
          </a:extLst>
        </xdr:cNvPr>
        <xdr:cNvCxnSpPr/>
      </xdr:nvCxnSpPr>
      <xdr:spPr>
        <a:xfrm>
          <a:off x="6579290" y="3912704"/>
          <a:ext cx="161925" cy="9525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28</xdr:row>
      <xdr:rowOff>152400</xdr:rowOff>
    </xdr:from>
    <xdr:to>
      <xdr:col>11</xdr:col>
      <xdr:colOff>247650</xdr:colOff>
      <xdr:row>28</xdr:row>
      <xdr:rowOff>161925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2688DDF-0A97-4DA4-8812-08B6C6EF8EB9}"/>
            </a:ext>
          </a:extLst>
        </xdr:cNvPr>
        <xdr:cNvCxnSpPr/>
      </xdr:nvCxnSpPr>
      <xdr:spPr>
        <a:xfrm>
          <a:off x="6579290" y="3912704"/>
          <a:ext cx="161925" cy="9525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28</xdr:row>
      <xdr:rowOff>152400</xdr:rowOff>
    </xdr:from>
    <xdr:to>
      <xdr:col>11</xdr:col>
      <xdr:colOff>247650</xdr:colOff>
      <xdr:row>28</xdr:row>
      <xdr:rowOff>161925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570BE54-17D4-4C76-BD0B-23591D065DBB}"/>
            </a:ext>
          </a:extLst>
        </xdr:cNvPr>
        <xdr:cNvCxnSpPr/>
      </xdr:nvCxnSpPr>
      <xdr:spPr>
        <a:xfrm>
          <a:off x="6579290" y="3912704"/>
          <a:ext cx="161925" cy="9525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39</xdr:row>
      <xdr:rowOff>152400</xdr:rowOff>
    </xdr:from>
    <xdr:to>
      <xdr:col>11</xdr:col>
      <xdr:colOff>247650</xdr:colOff>
      <xdr:row>39</xdr:row>
      <xdr:rowOff>161925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E6F9F8CD-CAD2-45B5-9EA1-90B7F32B47E8}"/>
            </a:ext>
          </a:extLst>
        </xdr:cNvPr>
        <xdr:cNvCxnSpPr/>
      </xdr:nvCxnSpPr>
      <xdr:spPr>
        <a:xfrm>
          <a:off x="6579290" y="3912704"/>
          <a:ext cx="161925" cy="9525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39</xdr:row>
      <xdr:rowOff>152400</xdr:rowOff>
    </xdr:from>
    <xdr:to>
      <xdr:col>11</xdr:col>
      <xdr:colOff>247650</xdr:colOff>
      <xdr:row>39</xdr:row>
      <xdr:rowOff>161925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C791ADB5-D9F2-4489-9E7C-E4ECA119D908}"/>
            </a:ext>
          </a:extLst>
        </xdr:cNvPr>
        <xdr:cNvCxnSpPr/>
      </xdr:nvCxnSpPr>
      <xdr:spPr>
        <a:xfrm>
          <a:off x="6579290" y="3912704"/>
          <a:ext cx="161925" cy="9525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39</xdr:row>
      <xdr:rowOff>152400</xdr:rowOff>
    </xdr:from>
    <xdr:to>
      <xdr:col>11</xdr:col>
      <xdr:colOff>247650</xdr:colOff>
      <xdr:row>39</xdr:row>
      <xdr:rowOff>161925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4283321-C0C0-4DBB-8F66-E9A538303562}"/>
            </a:ext>
          </a:extLst>
        </xdr:cNvPr>
        <xdr:cNvCxnSpPr/>
      </xdr:nvCxnSpPr>
      <xdr:spPr>
        <a:xfrm>
          <a:off x="6579290" y="3912704"/>
          <a:ext cx="161925" cy="9525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99392</xdr:colOff>
      <xdr:row>6</xdr:row>
      <xdr:rowOff>74544</xdr:rowOff>
    </xdr:from>
    <xdr:to>
      <xdr:col>32</xdr:col>
      <xdr:colOff>297830</xdr:colOff>
      <xdr:row>6</xdr:row>
      <xdr:rowOff>301281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D55EE545-1BB2-4220-8305-774AC105914D}"/>
            </a:ext>
          </a:extLst>
        </xdr:cNvPr>
        <xdr:cNvSpPr/>
      </xdr:nvSpPr>
      <xdr:spPr>
        <a:xfrm>
          <a:off x="11396870" y="1391479"/>
          <a:ext cx="198438" cy="22673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33</xdr:col>
      <xdr:colOff>753717</xdr:colOff>
      <xdr:row>9</xdr:row>
      <xdr:rowOff>24848</xdr:rowOff>
    </xdr:from>
    <xdr:to>
      <xdr:col>34</xdr:col>
      <xdr:colOff>46382</xdr:colOff>
      <xdr:row>10</xdr:row>
      <xdr:rowOff>123411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92DB606B-8F82-B6C7-4DBC-230CD686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3913" y="1996109"/>
          <a:ext cx="1562100" cy="47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2BA42-08D7-4962-A3F6-6A7B60320DD1}">
  <dimension ref="B1:AH56"/>
  <sheetViews>
    <sheetView showGridLines="0" showRowColHeaders="0" tabSelected="1" zoomScale="115" zoomScaleNormal="115" workbookViewId="0">
      <selection activeCell="AI26" sqref="AI26"/>
    </sheetView>
  </sheetViews>
  <sheetFormatPr defaultRowHeight="22.5" x14ac:dyDescent="0.5"/>
  <cols>
    <col min="1" max="1" width="12.4140625" customWidth="1"/>
    <col min="2" max="2" width="9.5" customWidth="1"/>
    <col min="3" max="3" width="2.58203125" customWidth="1"/>
    <col min="4" max="4" width="3.33203125" customWidth="1"/>
    <col min="5" max="5" width="1.58203125" customWidth="1"/>
    <col min="6" max="6" width="1.75" customWidth="1"/>
    <col min="7" max="7" width="0.5" customWidth="1"/>
    <col min="8" max="8" width="1.75" customWidth="1"/>
    <col min="9" max="9" width="0.5" customWidth="1"/>
    <col min="10" max="10" width="1.75" customWidth="1"/>
    <col min="11" max="11" width="0.5" customWidth="1"/>
    <col min="12" max="12" width="2.58203125" customWidth="1"/>
    <col min="13" max="13" width="0.5" customWidth="1"/>
    <col min="14" max="14" width="1.75" customWidth="1"/>
    <col min="15" max="15" width="0.5" customWidth="1"/>
    <col min="16" max="16" width="1.75" customWidth="1"/>
    <col min="17" max="17" width="0.5" customWidth="1"/>
    <col min="18" max="18" width="1.75" customWidth="1"/>
    <col min="19" max="19" width="0.5" customWidth="1"/>
    <col min="20" max="20" width="1.75" customWidth="1"/>
    <col min="21" max="21" width="3.5" customWidth="1"/>
    <col min="22" max="22" width="2.58203125" customWidth="1"/>
    <col min="23" max="23" width="4" customWidth="1"/>
    <col min="24" max="24" width="2.25" customWidth="1"/>
    <col min="25" max="25" width="3" customWidth="1"/>
    <col min="26" max="26" width="3.83203125" customWidth="1"/>
    <col min="27" max="27" width="2.5" bestFit="1" customWidth="1"/>
    <col min="28" max="28" width="3.83203125" customWidth="1"/>
    <col min="29" max="29" width="2.5" bestFit="1" customWidth="1"/>
    <col min="30" max="30" width="7" customWidth="1"/>
    <col min="31" max="31" width="9.58203125" customWidth="1"/>
    <col min="32" max="32" width="1.6640625" customWidth="1"/>
    <col min="33" max="33" width="3.25" customWidth="1"/>
    <col min="34" max="34" width="19.83203125" customWidth="1"/>
  </cols>
  <sheetData>
    <row r="1" spans="2:34" ht="16.5" customHeight="1" thickBot="1" x14ac:dyDescent="0.55000000000000004">
      <c r="D1" s="91" t="s">
        <v>30</v>
      </c>
      <c r="E1" s="92"/>
      <c r="F1" s="92"/>
      <c r="G1" s="92"/>
      <c r="H1" s="92"/>
      <c r="I1" s="92"/>
      <c r="J1" s="92"/>
      <c r="K1" s="93"/>
      <c r="M1" s="94" t="s">
        <v>32</v>
      </c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87"/>
    </row>
    <row r="2" spans="2:34" x14ac:dyDescent="0.5">
      <c r="B2" s="119" t="s">
        <v>64</v>
      </c>
      <c r="D2" s="95" t="s">
        <v>31</v>
      </c>
      <c r="E2" s="95"/>
      <c r="F2" s="95"/>
      <c r="G2" s="95"/>
      <c r="H2" s="95"/>
      <c r="I2" s="95"/>
      <c r="J2" s="95"/>
      <c r="K2" s="9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87"/>
    </row>
    <row r="3" spans="2:34" ht="15.75" customHeight="1" x14ac:dyDescent="0.5">
      <c r="B3" s="120"/>
      <c r="D3" s="95"/>
      <c r="E3" s="95"/>
      <c r="F3" s="95"/>
      <c r="G3" s="95"/>
      <c r="H3" s="95"/>
      <c r="I3" s="95"/>
      <c r="J3" s="95"/>
      <c r="K3" s="95"/>
      <c r="M3" s="96" t="s">
        <v>34</v>
      </c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87"/>
    </row>
    <row r="4" spans="2:34" ht="19.5" customHeight="1" thickBot="1" x14ac:dyDescent="0.55000000000000004">
      <c r="B4" s="29" t="s">
        <v>65</v>
      </c>
      <c r="AB4" s="99" t="s">
        <v>33</v>
      </c>
      <c r="AC4" s="100"/>
      <c r="AD4" s="98">
        <f ca="1">NOW()</f>
        <v>45298.704687268517</v>
      </c>
      <c r="AE4" s="98"/>
    </row>
    <row r="5" spans="2:34" ht="6" customHeight="1" thickBot="1" x14ac:dyDescent="0.55000000000000004">
      <c r="D5" s="81" t="s">
        <v>8</v>
      </c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</row>
    <row r="6" spans="2:34" ht="23.25" thickBot="1" x14ac:dyDescent="0.55000000000000004">
      <c r="B6" s="28">
        <v>6711533</v>
      </c>
      <c r="C6" s="23" t="s">
        <v>54</v>
      </c>
      <c r="D6" s="131"/>
      <c r="E6" s="2"/>
      <c r="F6" s="22" t="str">
        <f>IF(LEN(B6)-6&gt;0,MID(B6,LEN(B6)-6,1),"")</f>
        <v>6</v>
      </c>
      <c r="H6" s="22" t="str">
        <f>IF(LEN(B6)-5&gt;0,MID(B6,LEN(B6)-5,1),"")</f>
        <v>7</v>
      </c>
      <c r="J6" s="22" t="str">
        <f>IF(LEN(B6)-4&gt;0,MID(B6,LEN(B6)-4,1),"")</f>
        <v>1</v>
      </c>
      <c r="L6" s="3"/>
      <c r="N6" s="22" t="str">
        <f>IF(LEN(B6)-3&gt;0,MID(B6,LEN(B6)-3,1),"")</f>
        <v>1</v>
      </c>
      <c r="P6" s="22" t="str">
        <f>IF(LEN(B6)-2&gt;0,MID(B6,LEN(B6)-2,1),"")</f>
        <v>5</v>
      </c>
      <c r="R6" s="22" t="str">
        <f>IF(LEN(B6)-1&gt;0,MID(B6,LEN(B6)-1,1),"")</f>
        <v>3</v>
      </c>
      <c r="T6" s="22" t="str">
        <f>IF(LEN(B6)-0&gt;0,MID(B6,LEN(B6)-0,1),"")</f>
        <v>3</v>
      </c>
      <c r="V6" s="108" t="s">
        <v>3</v>
      </c>
      <c r="W6" s="108"/>
      <c r="X6" s="108"/>
      <c r="Y6" s="19" t="s">
        <v>23</v>
      </c>
      <c r="Z6" s="108" t="s">
        <v>46</v>
      </c>
      <c r="AA6" s="108"/>
      <c r="AB6" s="108"/>
      <c r="AC6" s="89" t="s">
        <v>22</v>
      </c>
      <c r="AD6" s="104" t="s">
        <v>47</v>
      </c>
      <c r="AE6" s="105"/>
    </row>
    <row r="7" spans="2:34" ht="27.75" customHeight="1" thickBot="1" x14ac:dyDescent="0.55000000000000004">
      <c r="D7" s="131"/>
      <c r="E7" s="133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09"/>
      <c r="W7" s="109"/>
      <c r="X7" s="109"/>
      <c r="Y7" s="21" t="s">
        <v>24</v>
      </c>
      <c r="Z7" s="109"/>
      <c r="AA7" s="109"/>
      <c r="AB7" s="109"/>
      <c r="AC7" s="90"/>
      <c r="AD7" s="106"/>
      <c r="AE7" s="107"/>
      <c r="AG7" s="30"/>
      <c r="AH7" s="33" t="s">
        <v>66</v>
      </c>
    </row>
    <row r="8" spans="2:34" ht="14.25" customHeight="1" x14ac:dyDescent="0.5">
      <c r="B8" s="34" t="s">
        <v>68</v>
      </c>
      <c r="D8" s="131"/>
      <c r="E8" s="116" t="s">
        <v>0</v>
      </c>
      <c r="F8" s="117"/>
      <c r="G8" s="117"/>
      <c r="H8" s="117"/>
      <c r="I8" s="117"/>
      <c r="J8" s="117"/>
      <c r="K8" s="118" t="str">
        <f>PHONETIC(K9)</f>
        <v>ゆうげんがいしゃ　ますまさ</v>
      </c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25" t="s">
        <v>4</v>
      </c>
      <c r="Z8" s="126"/>
      <c r="AA8" s="126"/>
      <c r="AB8" s="144" t="s">
        <v>48</v>
      </c>
      <c r="AC8" s="144"/>
      <c r="AD8" s="144"/>
      <c r="AE8" s="145"/>
      <c r="AG8" s="31"/>
      <c r="AH8" s="121" t="s">
        <v>67</v>
      </c>
    </row>
    <row r="9" spans="2:34" ht="9" customHeight="1" thickBot="1" x14ac:dyDescent="0.55000000000000004">
      <c r="B9" s="35"/>
      <c r="D9" s="131"/>
      <c r="E9" s="137" t="s">
        <v>1</v>
      </c>
      <c r="F9" s="138"/>
      <c r="G9" s="138"/>
      <c r="H9" s="138"/>
      <c r="I9" s="138"/>
      <c r="J9" s="138"/>
      <c r="K9" s="141" t="s">
        <v>53</v>
      </c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27"/>
      <c r="Z9" s="128"/>
      <c r="AA9" s="128"/>
      <c r="AB9" s="146"/>
      <c r="AC9" s="146"/>
      <c r="AD9" s="146"/>
      <c r="AE9" s="147"/>
      <c r="AG9" s="32"/>
      <c r="AH9" s="122"/>
    </row>
    <row r="10" spans="2:34" ht="30" customHeight="1" thickBot="1" x14ac:dyDescent="0.55000000000000004">
      <c r="B10" s="36"/>
      <c r="D10" s="131"/>
      <c r="E10" s="139"/>
      <c r="F10" s="140"/>
      <c r="G10" s="140"/>
      <c r="H10" s="140"/>
      <c r="I10" s="140"/>
      <c r="J10" s="140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3"/>
      <c r="Y10" s="129" t="s">
        <v>5</v>
      </c>
      <c r="Z10" s="130"/>
      <c r="AA10" s="130"/>
      <c r="AB10" s="112" t="s">
        <v>49</v>
      </c>
      <c r="AC10" s="112"/>
      <c r="AD10" s="112"/>
      <c r="AE10" s="113"/>
    </row>
    <row r="11" spans="2:34" ht="23.25" thickBot="1" x14ac:dyDescent="0.55000000000000004">
      <c r="D11" s="132"/>
      <c r="E11" s="135" t="s">
        <v>2</v>
      </c>
      <c r="F11" s="136"/>
      <c r="G11" s="136"/>
      <c r="H11" s="136"/>
      <c r="I11" s="136"/>
      <c r="J11" s="136"/>
      <c r="K11" s="136"/>
      <c r="L11" s="136"/>
      <c r="M11" s="150">
        <f>+AE26+AE37+AE48</f>
        <v>13500</v>
      </c>
      <c r="N11" s="150"/>
      <c r="O11" s="150"/>
      <c r="P11" s="150"/>
      <c r="Q11" s="150"/>
      <c r="R11" s="150"/>
      <c r="S11" s="150"/>
      <c r="T11" s="150"/>
      <c r="U11" s="150"/>
      <c r="V11" s="150"/>
      <c r="W11" s="114" t="s">
        <v>6</v>
      </c>
      <c r="X11" s="115"/>
      <c r="Y11" s="123" t="s">
        <v>7</v>
      </c>
      <c r="Z11" s="124"/>
      <c r="AA11" s="124"/>
      <c r="AB11" s="110" t="s">
        <v>50</v>
      </c>
      <c r="AC11" s="110"/>
      <c r="AD11" s="110"/>
      <c r="AE11" s="111"/>
    </row>
    <row r="12" spans="2:34" ht="18" customHeight="1" x14ac:dyDescent="0.5">
      <c r="E12" s="101" t="s">
        <v>27</v>
      </c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</row>
    <row r="13" spans="2:34" ht="15" customHeight="1" x14ac:dyDescent="0.5">
      <c r="F13" s="102" t="s">
        <v>25</v>
      </c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</row>
    <row r="14" spans="2:34" ht="15" customHeight="1" x14ac:dyDescent="0.5">
      <c r="F14" s="102" t="s">
        <v>26</v>
      </c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</row>
    <row r="15" spans="2:34" ht="15" customHeight="1" x14ac:dyDescent="0.5"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103" t="s">
        <v>29</v>
      </c>
      <c r="W15" s="103"/>
      <c r="X15" s="103"/>
      <c r="Y15" s="103"/>
      <c r="Z15" s="103"/>
      <c r="AA15" s="103"/>
      <c r="AB15" s="103"/>
      <c r="AC15" s="103"/>
      <c r="AD15" s="103"/>
      <c r="AE15" s="5"/>
    </row>
    <row r="16" spans="2:34" ht="18" customHeight="1" thickBot="1" x14ac:dyDescent="0.55000000000000004">
      <c r="E16" s="101" t="s">
        <v>28</v>
      </c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</row>
    <row r="17" spans="2:33" ht="6" customHeight="1" thickBot="1" x14ac:dyDescent="0.55000000000000004">
      <c r="D17" s="81" t="s">
        <v>8</v>
      </c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3"/>
      <c r="AE17" s="8"/>
    </row>
    <row r="18" spans="2:33" ht="23.25" thickBot="1" x14ac:dyDescent="0.55000000000000004">
      <c r="B18" s="28">
        <v>6711533</v>
      </c>
      <c r="C18" s="23" t="s">
        <v>54</v>
      </c>
      <c r="D18" s="82"/>
      <c r="E18" s="2"/>
      <c r="F18" s="22" t="str">
        <f>IF(LEN(B18)-6&gt;0,MID(B18,LEN(B18)-6,1),"")</f>
        <v>6</v>
      </c>
      <c r="H18" s="22" t="str">
        <f>IF(LEN(B18)-5&gt;0,MID(B18,LEN(B18)-5,1),"")</f>
        <v>7</v>
      </c>
      <c r="J18" s="22" t="str">
        <f>IF(LEN(B18)-4&gt;0,MID(B18,LEN(B18)-4,1),"")</f>
        <v>1</v>
      </c>
      <c r="L18" s="3"/>
      <c r="N18" s="22" t="str">
        <f>IF(LEN(B18)-3&gt;0,MID(B18,LEN(B18)-3,1),"")</f>
        <v>1</v>
      </c>
      <c r="P18" s="22" t="str">
        <f>IF(LEN(B18)-2&gt;0,MID(B18,LEN(B18)-2,1),"")</f>
        <v>5</v>
      </c>
      <c r="R18" s="22" t="str">
        <f>IF(LEN(B18)-1&gt;0,MID(B18,LEN(B18)-1,1),"")</f>
        <v>3</v>
      </c>
      <c r="T18" s="22" t="str">
        <f>IF(LEN(B18)-0&gt;0,MID(B18,LEN(B18)-0,1),"")</f>
        <v>3</v>
      </c>
      <c r="V18" s="56" t="s">
        <v>3</v>
      </c>
      <c r="W18" s="56"/>
      <c r="X18" s="58" t="s">
        <v>23</v>
      </c>
      <c r="Y18" s="58"/>
      <c r="Z18" s="56" t="s">
        <v>45</v>
      </c>
      <c r="AA18" s="56"/>
      <c r="AB18" s="56"/>
      <c r="AC18" s="89" t="s">
        <v>22</v>
      </c>
      <c r="AD18" s="14" t="s">
        <v>15</v>
      </c>
      <c r="AE18" s="151" t="str">
        <f>+AG18</f>
        <v>A</v>
      </c>
      <c r="AG18" s="28" t="s">
        <v>69</v>
      </c>
    </row>
    <row r="19" spans="2:33" ht="21.75" customHeight="1" x14ac:dyDescent="0.5">
      <c r="D19" s="82"/>
      <c r="E19" s="86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56"/>
      <c r="W19" s="56"/>
      <c r="X19" s="58" t="s">
        <v>24</v>
      </c>
      <c r="Y19" s="58"/>
      <c r="Z19" s="56"/>
      <c r="AA19" s="56"/>
      <c r="AB19" s="56"/>
      <c r="AC19" s="90"/>
      <c r="AD19" s="15" t="s">
        <v>16</v>
      </c>
      <c r="AE19" s="26" t="str">
        <f>LOOKUP(AE18,syou!$B$2:$B$8,syou!$C$2:$C$8)</f>
        <v>牡蛎詰合せ</v>
      </c>
    </row>
    <row r="20" spans="2:33" ht="18.75" customHeight="1" x14ac:dyDescent="0.5">
      <c r="D20" s="82"/>
      <c r="E20" s="4"/>
      <c r="F20" s="57" t="s">
        <v>51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1"/>
      <c r="AD20" s="15" t="s">
        <v>18</v>
      </c>
      <c r="AE20" s="20" t="s">
        <v>35</v>
      </c>
    </row>
    <row r="21" spans="2:33" ht="12.75" customHeight="1" x14ac:dyDescent="0.5">
      <c r="D21" s="82"/>
      <c r="E21" s="59" t="s">
        <v>0</v>
      </c>
      <c r="F21" s="60"/>
      <c r="G21" s="60"/>
      <c r="H21" s="60"/>
      <c r="I21" s="60"/>
      <c r="J21" s="60"/>
      <c r="K21" s="72" t="str">
        <f>PHONETIC(K23)</f>
        <v>ゆうげんがいしゃ　ますまさ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3"/>
      <c r="W21" s="76" t="s">
        <v>4</v>
      </c>
      <c r="X21" s="79" t="s">
        <v>48</v>
      </c>
      <c r="Y21" s="79"/>
      <c r="Z21" s="79"/>
      <c r="AA21" s="79"/>
      <c r="AB21" s="79"/>
      <c r="AC21" s="79"/>
      <c r="AD21" s="50" t="s">
        <v>19</v>
      </c>
      <c r="AE21" s="52"/>
      <c r="AG21" s="27" t="s">
        <v>63</v>
      </c>
    </row>
    <row r="22" spans="2:33" ht="4.5" customHeight="1" thickBot="1" x14ac:dyDescent="0.55000000000000004">
      <c r="D22" s="82"/>
      <c r="E22" s="61"/>
      <c r="F22" s="62"/>
      <c r="G22" s="62"/>
      <c r="H22" s="62"/>
      <c r="I22" s="62"/>
      <c r="J22" s="62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5"/>
      <c r="W22" s="77"/>
      <c r="X22" s="80"/>
      <c r="Y22" s="80"/>
      <c r="Z22" s="80"/>
      <c r="AA22" s="80"/>
      <c r="AB22" s="80"/>
      <c r="AC22" s="80"/>
      <c r="AD22" s="51"/>
      <c r="AE22" s="53"/>
    </row>
    <row r="23" spans="2:33" ht="10.5" customHeight="1" x14ac:dyDescent="0.5">
      <c r="D23" s="82"/>
      <c r="E23" s="67" t="s">
        <v>1</v>
      </c>
      <c r="F23" s="68"/>
      <c r="G23" s="68"/>
      <c r="H23" s="68"/>
      <c r="I23" s="68"/>
      <c r="J23" s="68"/>
      <c r="K23" s="63" t="s">
        <v>52</v>
      </c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4"/>
      <c r="W23" s="77"/>
      <c r="X23" s="80"/>
      <c r="Y23" s="80"/>
      <c r="Z23" s="80"/>
      <c r="AA23" s="80"/>
      <c r="AB23" s="80"/>
      <c r="AC23" s="80"/>
      <c r="AD23" s="54" t="s">
        <v>20</v>
      </c>
      <c r="AE23" s="55">
        <f>+AG23</f>
        <v>1</v>
      </c>
      <c r="AG23" s="148">
        <v>1</v>
      </c>
    </row>
    <row r="24" spans="2:33" ht="9.75" customHeight="1" thickBot="1" x14ac:dyDescent="0.55000000000000004">
      <c r="D24" s="83"/>
      <c r="E24" s="69"/>
      <c r="F24" s="70"/>
      <c r="G24" s="70"/>
      <c r="H24" s="70"/>
      <c r="I24" s="70"/>
      <c r="J24" s="70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6"/>
      <c r="W24" s="78"/>
      <c r="X24" s="71" t="s">
        <v>9</v>
      </c>
      <c r="Y24" s="71"/>
      <c r="Z24" s="71"/>
      <c r="AA24" s="71"/>
      <c r="AB24" s="71"/>
      <c r="AC24" s="71"/>
      <c r="AD24" s="54"/>
      <c r="AE24" s="55"/>
      <c r="AG24" s="149"/>
    </row>
    <row r="25" spans="2:33" ht="17.25" customHeight="1" x14ac:dyDescent="0.5">
      <c r="D25" s="10"/>
      <c r="E25" s="47" t="s">
        <v>13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8">
        <v>2023</v>
      </c>
      <c r="X25" s="48"/>
      <c r="Y25" s="11" t="s">
        <v>10</v>
      </c>
      <c r="Z25" s="17">
        <v>12</v>
      </c>
      <c r="AA25" s="11" t="s">
        <v>11</v>
      </c>
      <c r="AB25" s="17">
        <v>1</v>
      </c>
      <c r="AC25" s="12" t="s">
        <v>12</v>
      </c>
      <c r="AD25" s="15" t="s">
        <v>21</v>
      </c>
      <c r="AE25" s="25">
        <f>LOOKUP(AE18,syou!$B$2:$B$8,syou!$D$2:$D$8)</f>
        <v>3900</v>
      </c>
    </row>
    <row r="26" spans="2:33" ht="18.75" customHeight="1" thickBot="1" x14ac:dyDescent="0.55000000000000004">
      <c r="D26" s="9"/>
      <c r="E26" s="49" t="s">
        <v>14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16" t="s">
        <v>17</v>
      </c>
      <c r="AE26" s="24">
        <f>+AE25*AE23</f>
        <v>3900</v>
      </c>
    </row>
    <row r="27" spans="2:33" ht="6.75" customHeight="1" thickBot="1" x14ac:dyDescent="0.55000000000000004"/>
    <row r="28" spans="2:33" ht="6" customHeight="1" thickBot="1" x14ac:dyDescent="0.55000000000000004">
      <c r="D28" s="81" t="s">
        <v>8</v>
      </c>
      <c r="E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13"/>
      <c r="AE28" s="8"/>
    </row>
    <row r="29" spans="2:33" ht="23.25" thickBot="1" x14ac:dyDescent="0.55000000000000004">
      <c r="B29" s="28">
        <v>6711332</v>
      </c>
      <c r="C29" s="23" t="s">
        <v>54</v>
      </c>
      <c r="D29" s="82"/>
      <c r="E29" s="2"/>
      <c r="F29" s="22" t="str">
        <f>IF(LEN(B29)-6&gt;0,MID(B29,LEN(B29)-6,1),"")</f>
        <v>6</v>
      </c>
      <c r="H29" s="22" t="str">
        <f>IF(LEN(B29)-5&gt;0,MID(B29,LEN(B29)-5,1),"")</f>
        <v>7</v>
      </c>
      <c r="J29" s="22" t="str">
        <f>IF(LEN(B29)-4&gt;0,MID(B29,LEN(B29)-4,1),"")</f>
        <v>1</v>
      </c>
      <c r="L29" s="3"/>
      <c r="N29" s="22" t="str">
        <f>IF(LEN(B29)-3&gt;0,MID(B29,LEN(B29)-3,1),"")</f>
        <v>1</v>
      </c>
      <c r="P29" s="22" t="str">
        <f>IF(LEN(B29)-2&gt;0,MID(B29,LEN(B29)-2,1),"")</f>
        <v>3</v>
      </c>
      <c r="R29" s="22" t="str">
        <f>IF(LEN(B29)-1&gt;0,MID(B29,LEN(B29)-1,1),"")</f>
        <v>3</v>
      </c>
      <c r="T29" s="22" t="str">
        <f>IF(LEN(B29)-0&gt;0,MID(B29,LEN(B29)-0,1),"")</f>
        <v>2</v>
      </c>
      <c r="V29" s="56" t="s">
        <v>3</v>
      </c>
      <c r="W29" s="56"/>
      <c r="X29" s="58" t="s">
        <v>23</v>
      </c>
      <c r="Y29" s="58"/>
      <c r="Z29" s="56" t="s">
        <v>45</v>
      </c>
      <c r="AA29" s="56"/>
      <c r="AB29" s="56"/>
      <c r="AC29" s="89" t="s">
        <v>22</v>
      </c>
      <c r="AD29" s="14" t="s">
        <v>15</v>
      </c>
      <c r="AE29" s="151" t="str">
        <f>+AG29</f>
        <v>B</v>
      </c>
      <c r="AG29" s="28" t="s">
        <v>70</v>
      </c>
    </row>
    <row r="30" spans="2:33" ht="21.75" customHeight="1" x14ac:dyDescent="0.5">
      <c r="D30" s="82"/>
      <c r="E30" s="86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56"/>
      <c r="W30" s="56"/>
      <c r="X30" s="58" t="s">
        <v>24</v>
      </c>
      <c r="Y30" s="58"/>
      <c r="Z30" s="56"/>
      <c r="AA30" s="56"/>
      <c r="AB30" s="56"/>
      <c r="AC30" s="90"/>
      <c r="AD30" s="15" t="s">
        <v>16</v>
      </c>
      <c r="AE30" s="26" t="str">
        <f>LOOKUP(AE29,syou!$B$2:$B$8,syou!$C$2:$C$8)</f>
        <v>牡蛎詰合せ</v>
      </c>
    </row>
    <row r="31" spans="2:33" ht="18.75" customHeight="1" x14ac:dyDescent="0.5">
      <c r="D31" s="82"/>
      <c r="E31" s="4"/>
      <c r="F31" s="57" t="s">
        <v>51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1"/>
      <c r="AD31" s="15" t="s">
        <v>18</v>
      </c>
      <c r="AE31" s="20" t="s">
        <v>35</v>
      </c>
    </row>
    <row r="32" spans="2:33" ht="12.75" customHeight="1" x14ac:dyDescent="0.5">
      <c r="D32" s="82"/>
      <c r="E32" s="59" t="s">
        <v>0</v>
      </c>
      <c r="F32" s="60"/>
      <c r="G32" s="60"/>
      <c r="H32" s="60"/>
      <c r="I32" s="60"/>
      <c r="J32" s="60"/>
      <c r="K32" s="72" t="str">
        <f>PHONETIC(K34)</f>
        <v>ゆうげんがいしゃ　ますまさ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3"/>
      <c r="W32" s="76" t="s">
        <v>4</v>
      </c>
      <c r="X32" s="79" t="s">
        <v>48</v>
      </c>
      <c r="Y32" s="79"/>
      <c r="Z32" s="79"/>
      <c r="AA32" s="79"/>
      <c r="AB32" s="79"/>
      <c r="AC32" s="79"/>
      <c r="AD32" s="50" t="s">
        <v>19</v>
      </c>
      <c r="AE32" s="52"/>
    </row>
    <row r="33" spans="2:33" ht="4.5" customHeight="1" thickBot="1" x14ac:dyDescent="0.55000000000000004">
      <c r="D33" s="82"/>
      <c r="E33" s="61"/>
      <c r="F33" s="62"/>
      <c r="G33" s="62"/>
      <c r="H33" s="62"/>
      <c r="I33" s="62"/>
      <c r="J33" s="62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5"/>
      <c r="W33" s="77"/>
      <c r="X33" s="80"/>
      <c r="Y33" s="80"/>
      <c r="Z33" s="80"/>
      <c r="AA33" s="80"/>
      <c r="AB33" s="80"/>
      <c r="AC33" s="80"/>
      <c r="AD33" s="51"/>
      <c r="AE33" s="53"/>
    </row>
    <row r="34" spans="2:33" ht="10.5" customHeight="1" x14ac:dyDescent="0.5">
      <c r="D34" s="82"/>
      <c r="E34" s="67" t="s">
        <v>1</v>
      </c>
      <c r="F34" s="68"/>
      <c r="G34" s="68"/>
      <c r="H34" s="68"/>
      <c r="I34" s="68"/>
      <c r="J34" s="68"/>
      <c r="K34" s="63" t="s">
        <v>52</v>
      </c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4"/>
      <c r="W34" s="77"/>
      <c r="X34" s="80"/>
      <c r="Y34" s="80"/>
      <c r="Z34" s="80"/>
      <c r="AA34" s="80"/>
      <c r="AB34" s="80"/>
      <c r="AC34" s="80"/>
      <c r="AD34" s="54" t="s">
        <v>20</v>
      </c>
      <c r="AE34" s="55">
        <f>+AG34</f>
        <v>1</v>
      </c>
      <c r="AG34" s="148">
        <v>1</v>
      </c>
    </row>
    <row r="35" spans="2:33" ht="9.75" customHeight="1" thickBot="1" x14ac:dyDescent="0.55000000000000004">
      <c r="D35" s="83"/>
      <c r="E35" s="69"/>
      <c r="F35" s="70"/>
      <c r="G35" s="70"/>
      <c r="H35" s="70"/>
      <c r="I35" s="70"/>
      <c r="J35" s="70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6"/>
      <c r="W35" s="78"/>
      <c r="X35" s="71" t="s">
        <v>9</v>
      </c>
      <c r="Y35" s="71"/>
      <c r="Z35" s="71"/>
      <c r="AA35" s="71"/>
      <c r="AB35" s="71"/>
      <c r="AC35" s="71"/>
      <c r="AD35" s="54"/>
      <c r="AE35" s="55"/>
      <c r="AG35" s="149"/>
    </row>
    <row r="36" spans="2:33" ht="17.25" customHeight="1" x14ac:dyDescent="0.5">
      <c r="D36" s="10"/>
      <c r="E36" s="47" t="s">
        <v>13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8">
        <v>2023</v>
      </c>
      <c r="X36" s="48"/>
      <c r="Y36" s="11" t="s">
        <v>10</v>
      </c>
      <c r="Z36" s="17">
        <v>12</v>
      </c>
      <c r="AA36" s="11" t="s">
        <v>11</v>
      </c>
      <c r="AB36" s="17">
        <v>1</v>
      </c>
      <c r="AC36" s="12" t="s">
        <v>12</v>
      </c>
      <c r="AD36" s="15" t="s">
        <v>21</v>
      </c>
      <c r="AE36" s="25">
        <f>LOOKUP(AE29,syou!$B$2:$B$8,syou!$D$2:$D$8)</f>
        <v>4600</v>
      </c>
    </row>
    <row r="37" spans="2:33" ht="18.75" customHeight="1" thickBot="1" x14ac:dyDescent="0.55000000000000004">
      <c r="D37" s="9"/>
      <c r="E37" s="49" t="s">
        <v>14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16" t="s">
        <v>17</v>
      </c>
      <c r="AE37" s="24">
        <f>+AE36*AE34</f>
        <v>4600</v>
      </c>
    </row>
    <row r="38" spans="2:33" ht="6.75" customHeight="1" thickBot="1" x14ac:dyDescent="0.55000000000000004"/>
    <row r="39" spans="2:33" ht="6" customHeight="1" thickBot="1" x14ac:dyDescent="0.55000000000000004">
      <c r="D39" s="81" t="s">
        <v>8</v>
      </c>
      <c r="E39" s="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13"/>
      <c r="AE39" s="8"/>
    </row>
    <row r="40" spans="2:33" ht="23.25" thickBot="1" x14ac:dyDescent="0.55000000000000004">
      <c r="B40" s="28">
        <v>6711332</v>
      </c>
      <c r="C40" s="23" t="s">
        <v>54</v>
      </c>
      <c r="D40" s="82"/>
      <c r="E40" s="2"/>
      <c r="F40" s="22" t="str">
        <f>IF(LEN(B40)-6&gt;0,MID(B40,LEN(B40)-6,1),"")</f>
        <v>6</v>
      </c>
      <c r="H40" s="22" t="str">
        <f>IF(LEN(B40)-5&gt;0,MID(B40,LEN(B40)-5,1),"")</f>
        <v>7</v>
      </c>
      <c r="J40" s="22" t="str">
        <f>IF(LEN(B40)-4&gt;0,MID(B40,LEN(B40)-4,1),"")</f>
        <v>1</v>
      </c>
      <c r="L40" s="3"/>
      <c r="N40" s="22" t="str">
        <f>IF(LEN(B40)-3&gt;0,MID(B40,LEN(B40)-3,1),"")</f>
        <v>1</v>
      </c>
      <c r="P40" s="22" t="str">
        <f>IF(LEN(B40)-2&gt;0,MID(B40,LEN(B40)-2,1),"")</f>
        <v>3</v>
      </c>
      <c r="R40" s="22" t="str">
        <f>IF(LEN(B40)-1&gt;0,MID(B40,LEN(B40)-1,1),"")</f>
        <v>3</v>
      </c>
      <c r="T40" s="22" t="str">
        <f>IF(LEN(B40)-0&gt;0,MID(B40,LEN(B40)-0,1),"")</f>
        <v>2</v>
      </c>
      <c r="V40" s="56" t="s">
        <v>3</v>
      </c>
      <c r="W40" s="56"/>
      <c r="X40" s="58" t="s">
        <v>23</v>
      </c>
      <c r="Y40" s="58"/>
      <c r="Z40" s="56" t="s">
        <v>45</v>
      </c>
      <c r="AA40" s="56"/>
      <c r="AB40" s="56"/>
      <c r="AC40" s="84" t="s">
        <v>22</v>
      </c>
      <c r="AD40" s="14" t="s">
        <v>15</v>
      </c>
      <c r="AE40" s="151" t="str">
        <f>+AG40</f>
        <v>C</v>
      </c>
      <c r="AG40" s="28" t="s">
        <v>71</v>
      </c>
    </row>
    <row r="41" spans="2:33" ht="21.75" customHeight="1" x14ac:dyDescent="0.5">
      <c r="D41" s="82"/>
      <c r="E41" s="86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56"/>
      <c r="W41" s="56"/>
      <c r="X41" s="88" t="s">
        <v>24</v>
      </c>
      <c r="Y41" s="88"/>
      <c r="Z41" s="56"/>
      <c r="AA41" s="56"/>
      <c r="AB41" s="56"/>
      <c r="AC41" s="85"/>
      <c r="AD41" s="15" t="s">
        <v>16</v>
      </c>
      <c r="AE41" s="26" t="str">
        <f>LOOKUP(AE40,syou!$B$2:$B$8,syou!$C$2:$C$8)</f>
        <v>牡蛎詰合せ</v>
      </c>
    </row>
    <row r="42" spans="2:33" ht="18.75" customHeight="1" x14ac:dyDescent="0.5">
      <c r="D42" s="82"/>
      <c r="E42" s="4"/>
      <c r="F42" s="57" t="s">
        <v>51</v>
      </c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1"/>
      <c r="AD42" s="15" t="s">
        <v>18</v>
      </c>
      <c r="AE42" s="18" t="s">
        <v>35</v>
      </c>
    </row>
    <row r="43" spans="2:33" ht="12.75" customHeight="1" x14ac:dyDescent="0.5">
      <c r="D43" s="82"/>
      <c r="E43" s="59" t="s">
        <v>0</v>
      </c>
      <c r="F43" s="60"/>
      <c r="G43" s="60"/>
      <c r="H43" s="60"/>
      <c r="I43" s="60"/>
      <c r="J43" s="60"/>
      <c r="K43" s="72" t="str">
        <f>PHONETIC(K45)</f>
        <v>ゆうげんがいしゃ　ますまさ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3"/>
      <c r="W43" s="76" t="s">
        <v>4</v>
      </c>
      <c r="X43" s="79" t="s">
        <v>48</v>
      </c>
      <c r="Y43" s="79"/>
      <c r="Z43" s="79"/>
      <c r="AA43" s="79"/>
      <c r="AB43" s="79"/>
      <c r="AC43" s="79"/>
      <c r="AD43" s="50" t="s">
        <v>19</v>
      </c>
      <c r="AE43" s="52"/>
    </row>
    <row r="44" spans="2:33" ht="4.5" customHeight="1" thickBot="1" x14ac:dyDescent="0.55000000000000004">
      <c r="D44" s="82"/>
      <c r="E44" s="61"/>
      <c r="F44" s="62"/>
      <c r="G44" s="62"/>
      <c r="H44" s="62"/>
      <c r="I44" s="62"/>
      <c r="J44" s="62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5"/>
      <c r="W44" s="77"/>
      <c r="X44" s="80"/>
      <c r="Y44" s="80"/>
      <c r="Z44" s="80"/>
      <c r="AA44" s="80"/>
      <c r="AB44" s="80"/>
      <c r="AC44" s="80"/>
      <c r="AD44" s="51"/>
      <c r="AE44" s="53"/>
    </row>
    <row r="45" spans="2:33" ht="10.5" customHeight="1" x14ac:dyDescent="0.5">
      <c r="D45" s="82"/>
      <c r="E45" s="67" t="s">
        <v>1</v>
      </c>
      <c r="F45" s="68"/>
      <c r="G45" s="68"/>
      <c r="H45" s="68"/>
      <c r="I45" s="68"/>
      <c r="J45" s="68"/>
      <c r="K45" s="63" t="s">
        <v>53</v>
      </c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4"/>
      <c r="W45" s="77"/>
      <c r="X45" s="80"/>
      <c r="Y45" s="80"/>
      <c r="Z45" s="80"/>
      <c r="AA45" s="80"/>
      <c r="AB45" s="80"/>
      <c r="AC45" s="80"/>
      <c r="AD45" s="54" t="s">
        <v>20</v>
      </c>
      <c r="AE45" s="55">
        <f>+AG45</f>
        <v>1</v>
      </c>
      <c r="AG45" s="148">
        <v>1</v>
      </c>
    </row>
    <row r="46" spans="2:33" ht="9.75" customHeight="1" thickBot="1" x14ac:dyDescent="0.55000000000000004">
      <c r="D46" s="83"/>
      <c r="E46" s="69"/>
      <c r="F46" s="70"/>
      <c r="G46" s="70"/>
      <c r="H46" s="70"/>
      <c r="I46" s="70"/>
      <c r="J46" s="70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6"/>
      <c r="W46" s="78"/>
      <c r="X46" s="71" t="s">
        <v>9</v>
      </c>
      <c r="Y46" s="71"/>
      <c r="Z46" s="71"/>
      <c r="AA46" s="71"/>
      <c r="AB46" s="71"/>
      <c r="AC46" s="71"/>
      <c r="AD46" s="54"/>
      <c r="AE46" s="55"/>
      <c r="AG46" s="149"/>
    </row>
    <row r="47" spans="2:33" ht="17.25" customHeight="1" x14ac:dyDescent="0.5">
      <c r="D47" s="10"/>
      <c r="E47" s="47" t="s">
        <v>13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8">
        <v>2023</v>
      </c>
      <c r="X47" s="48"/>
      <c r="Y47" s="11" t="s">
        <v>10</v>
      </c>
      <c r="Z47" s="17">
        <v>12</v>
      </c>
      <c r="AA47" s="11" t="s">
        <v>11</v>
      </c>
      <c r="AB47" s="17">
        <v>1</v>
      </c>
      <c r="AC47" s="12" t="s">
        <v>12</v>
      </c>
      <c r="AD47" s="15" t="s">
        <v>21</v>
      </c>
      <c r="AE47" s="25">
        <f>LOOKUP(AE40,syou!$B$2:$B$8,syou!$D$2:$D$8)</f>
        <v>5000</v>
      </c>
    </row>
    <row r="48" spans="2:33" ht="18.75" customHeight="1" thickBot="1" x14ac:dyDescent="0.55000000000000004">
      <c r="D48" s="9"/>
      <c r="E48" s="49" t="s">
        <v>14</v>
      </c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16" t="s">
        <v>17</v>
      </c>
      <c r="AE48" s="24">
        <f>+AE47*AE45</f>
        <v>5000</v>
      </c>
    </row>
    <row r="49" spans="4:31" ht="6.75" customHeight="1" x14ac:dyDescent="0.5"/>
    <row r="50" spans="4:31" ht="12.95" customHeight="1" x14ac:dyDescent="0.5">
      <c r="E50" s="44" t="s">
        <v>36</v>
      </c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</row>
    <row r="51" spans="4:31" ht="12.95" customHeight="1" x14ac:dyDescent="0.5">
      <c r="E51" s="44" t="s">
        <v>37</v>
      </c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</row>
    <row r="52" spans="4:31" ht="12.95" customHeight="1" x14ac:dyDescent="0.5">
      <c r="E52" s="44" t="s">
        <v>38</v>
      </c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</row>
    <row r="53" spans="4:31" ht="12.95" customHeight="1" x14ac:dyDescent="0.5">
      <c r="E53" s="44" t="s">
        <v>39</v>
      </c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</row>
    <row r="54" spans="4:31" ht="18" customHeight="1" thickBot="1" x14ac:dyDescent="0.45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45" t="s">
        <v>40</v>
      </c>
      <c r="AD54" s="45"/>
      <c r="AE54" s="45"/>
    </row>
    <row r="55" spans="4:31" ht="35.25" customHeight="1" thickBot="1" x14ac:dyDescent="0.55000000000000004">
      <c r="D55" s="39" t="s">
        <v>42</v>
      </c>
      <c r="E55" s="38"/>
      <c r="F55" s="38"/>
      <c r="G55" s="38"/>
      <c r="H55" s="40">
        <v>1</v>
      </c>
      <c r="I55" s="40"/>
      <c r="J55" s="41"/>
      <c r="K55" s="5"/>
      <c r="L55" s="37" t="s">
        <v>43</v>
      </c>
      <c r="M55" s="38"/>
      <c r="N55" s="38"/>
      <c r="O55" s="38"/>
      <c r="P55" s="38"/>
      <c r="Q55" s="42">
        <v>3</v>
      </c>
      <c r="R55" s="42"/>
      <c r="S55" s="42"/>
      <c r="T55" s="43"/>
      <c r="Y55" s="5"/>
      <c r="Z55" s="5"/>
      <c r="AA55" s="5"/>
      <c r="AB55" s="5"/>
      <c r="AC55" s="46" t="s">
        <v>41</v>
      </c>
      <c r="AD55" s="46"/>
      <c r="AE55" s="46"/>
    </row>
    <row r="56" spans="4:31" x14ac:dyDescent="0.5">
      <c r="K56" s="5"/>
      <c r="L56" s="5"/>
    </row>
  </sheetData>
  <sheetProtection sheet="1" objects="1" scenarios="1"/>
  <mergeCells count="113">
    <mergeCell ref="AG23:AG24"/>
    <mergeCell ref="AG34:AG35"/>
    <mergeCell ref="AG45:AG46"/>
    <mergeCell ref="B2:B3"/>
    <mergeCell ref="AH8:AH9"/>
    <mergeCell ref="D17:D24"/>
    <mergeCell ref="W25:X25"/>
    <mergeCell ref="Y11:AA11"/>
    <mergeCell ref="Y8:AA9"/>
    <mergeCell ref="Y10:AA10"/>
    <mergeCell ref="M11:V11"/>
    <mergeCell ref="K21:V22"/>
    <mergeCell ref="W21:W24"/>
    <mergeCell ref="X21:AC23"/>
    <mergeCell ref="E23:J24"/>
    <mergeCell ref="X24:AC24"/>
    <mergeCell ref="D5:D11"/>
    <mergeCell ref="E7:U7"/>
    <mergeCell ref="AC18:AC19"/>
    <mergeCell ref="E19:U19"/>
    <mergeCell ref="E11:L11"/>
    <mergeCell ref="E9:J10"/>
    <mergeCell ref="K9:X10"/>
    <mergeCell ref="AB8:AE9"/>
    <mergeCell ref="X19:Y19"/>
    <mergeCell ref="E25:V25"/>
    <mergeCell ref="D1:K1"/>
    <mergeCell ref="M1:AD2"/>
    <mergeCell ref="D2:K3"/>
    <mergeCell ref="M3:AD3"/>
    <mergeCell ref="AE1:AE3"/>
    <mergeCell ref="AD4:AE4"/>
    <mergeCell ref="AB4:AC4"/>
    <mergeCell ref="E12:AE12"/>
    <mergeCell ref="E16:AE16"/>
    <mergeCell ref="F14:AE14"/>
    <mergeCell ref="F13:AE13"/>
    <mergeCell ref="V15:AD15"/>
    <mergeCell ref="AD6:AE7"/>
    <mergeCell ref="V6:X7"/>
    <mergeCell ref="Z6:AB7"/>
    <mergeCell ref="AB11:AE11"/>
    <mergeCell ref="AB10:AE10"/>
    <mergeCell ref="W11:X11"/>
    <mergeCell ref="AC6:AC7"/>
    <mergeCell ref="E8:J8"/>
    <mergeCell ref="K8:X8"/>
    <mergeCell ref="D39:D46"/>
    <mergeCell ref="V40:W41"/>
    <mergeCell ref="X40:Y40"/>
    <mergeCell ref="Z40:AB41"/>
    <mergeCell ref="AC40:AC41"/>
    <mergeCell ref="E41:U41"/>
    <mergeCell ref="X41:Y41"/>
    <mergeCell ref="W32:W35"/>
    <mergeCell ref="X32:AC34"/>
    <mergeCell ref="E34:J35"/>
    <mergeCell ref="K34:V35"/>
    <mergeCell ref="X35:AC35"/>
    <mergeCell ref="D28:D35"/>
    <mergeCell ref="V29:W30"/>
    <mergeCell ref="X29:Y29"/>
    <mergeCell ref="Z29:AB30"/>
    <mergeCell ref="AC29:AC30"/>
    <mergeCell ref="E30:U30"/>
    <mergeCell ref="X30:Y30"/>
    <mergeCell ref="F31:AB31"/>
    <mergeCell ref="E32:J33"/>
    <mergeCell ref="K32:V33"/>
    <mergeCell ref="E36:V36"/>
    <mergeCell ref="W36:X36"/>
    <mergeCell ref="AD23:AD24"/>
    <mergeCell ref="AE23:AE24"/>
    <mergeCell ref="E21:J22"/>
    <mergeCell ref="AD21:AD22"/>
    <mergeCell ref="AE21:AE22"/>
    <mergeCell ref="K23:V24"/>
    <mergeCell ref="AE43:AE44"/>
    <mergeCell ref="E45:J46"/>
    <mergeCell ref="K45:V46"/>
    <mergeCell ref="AD45:AD46"/>
    <mergeCell ref="AE45:AE46"/>
    <mergeCell ref="X46:AC46"/>
    <mergeCell ref="F42:AB42"/>
    <mergeCell ref="E43:J44"/>
    <mergeCell ref="K43:V44"/>
    <mergeCell ref="W43:W46"/>
    <mergeCell ref="X43:AC45"/>
    <mergeCell ref="AD43:AD44"/>
    <mergeCell ref="B8:B10"/>
    <mergeCell ref="L55:P55"/>
    <mergeCell ref="D55:G55"/>
    <mergeCell ref="H55:J55"/>
    <mergeCell ref="Q55:T55"/>
    <mergeCell ref="E52:AE52"/>
    <mergeCell ref="E53:AE53"/>
    <mergeCell ref="AC54:AE54"/>
    <mergeCell ref="AC55:AE55"/>
    <mergeCell ref="E47:V47"/>
    <mergeCell ref="W47:X47"/>
    <mergeCell ref="E48:AC48"/>
    <mergeCell ref="E50:AE50"/>
    <mergeCell ref="E51:AE51"/>
    <mergeCell ref="E37:AC37"/>
    <mergeCell ref="AD32:AD33"/>
    <mergeCell ref="AE32:AE33"/>
    <mergeCell ref="AD34:AD35"/>
    <mergeCell ref="AE34:AE35"/>
    <mergeCell ref="V18:W19"/>
    <mergeCell ref="Z18:AB19"/>
    <mergeCell ref="F20:AB20"/>
    <mergeCell ref="X18:Y18"/>
    <mergeCell ref="E26:AC26"/>
  </mergeCells>
  <phoneticPr fontId="1" type="Hiragana" alignment="center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ignoredErrors>
    <ignoredError sqref="F6:T6 F18:T18 F29:T29 F40:T40 AE25:AE26 AE19 AE2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796A9-6AF3-4468-9635-508BDF96F9C3}">
  <dimension ref="B2:D8"/>
  <sheetViews>
    <sheetView workbookViewId="0">
      <selection activeCell="B9" sqref="B9"/>
    </sheetView>
  </sheetViews>
  <sheetFormatPr defaultRowHeight="22.5" x14ac:dyDescent="0.5"/>
  <cols>
    <col min="2" max="2" width="4.58203125" customWidth="1"/>
    <col min="3" max="3" width="10.08203125" customWidth="1"/>
  </cols>
  <sheetData>
    <row r="2" spans="2:4" x14ac:dyDescent="0.5">
      <c r="B2" s="1" t="s">
        <v>44</v>
      </c>
      <c r="C2" t="s">
        <v>60</v>
      </c>
      <c r="D2">
        <v>3900</v>
      </c>
    </row>
    <row r="3" spans="2:4" x14ac:dyDescent="0.5">
      <c r="B3" s="1" t="s">
        <v>55</v>
      </c>
      <c r="C3" t="s">
        <v>60</v>
      </c>
      <c r="D3">
        <v>4600</v>
      </c>
    </row>
    <row r="4" spans="2:4" x14ac:dyDescent="0.5">
      <c r="B4" s="1" t="s">
        <v>56</v>
      </c>
      <c r="C4" t="s">
        <v>60</v>
      </c>
      <c r="D4">
        <v>5000</v>
      </c>
    </row>
    <row r="5" spans="2:4" x14ac:dyDescent="0.5">
      <c r="B5" s="1" t="s">
        <v>57</v>
      </c>
      <c r="C5" t="s">
        <v>60</v>
      </c>
      <c r="D5">
        <v>5700</v>
      </c>
    </row>
    <row r="6" spans="2:4" x14ac:dyDescent="0.5">
      <c r="B6" s="1" t="s">
        <v>58</v>
      </c>
      <c r="C6" t="s">
        <v>60</v>
      </c>
      <c r="D6">
        <v>6500</v>
      </c>
    </row>
    <row r="7" spans="2:4" x14ac:dyDescent="0.5">
      <c r="B7" s="1" t="s">
        <v>59</v>
      </c>
      <c r="C7" t="s">
        <v>61</v>
      </c>
      <c r="D7">
        <v>3800</v>
      </c>
    </row>
    <row r="8" spans="2:4" x14ac:dyDescent="0.5">
      <c r="B8" s="1" t="s">
        <v>62</v>
      </c>
      <c r="C8" t="s">
        <v>61</v>
      </c>
      <c r="D8">
        <v>3800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MAIN</vt:lpstr>
      <vt:lpstr>syou</vt:lpstr>
      <vt:lpstr>MAIN!Print_Area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秀忠 髙原</dc:creator>
  <cp:lastModifiedBy>秀忠 髙原</cp:lastModifiedBy>
  <cp:lastPrinted>2023-11-29T22:06:32Z</cp:lastPrinted>
  <dcterms:created xsi:type="dcterms:W3CDTF">2023-11-27T20:40:18Z</dcterms:created>
  <dcterms:modified xsi:type="dcterms:W3CDTF">2024-01-07T07:55:05Z</dcterms:modified>
</cp:coreProperties>
</file>